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9435"/>
  </bookViews>
  <sheets>
    <sheet name="East Zone " sheetId="10" r:id="rId1"/>
  </sheets>
  <definedNames>
    <definedName name="_xlnm.Print_Area" localSheetId="0">'East Zone '!$A$1:$J$357</definedName>
    <definedName name="_xlnm.Print_Titles" localSheetId="0">'East Zone '!$9:$10</definedName>
  </definedNames>
  <calcPr calcId="124519"/>
</workbook>
</file>

<file path=xl/calcChain.xml><?xml version="1.0" encoding="utf-8"?>
<calcChain xmlns="http://schemas.openxmlformats.org/spreadsheetml/2006/main">
  <c r="C168" i="10"/>
  <c r="I170"/>
  <c r="I138"/>
  <c r="I137"/>
  <c r="I136"/>
  <c r="I134"/>
  <c r="I127"/>
  <c r="I126"/>
  <c r="I125"/>
  <c r="I122"/>
  <c r="I120"/>
  <c r="I118"/>
  <c r="I117"/>
  <c r="I116"/>
  <c r="C162"/>
  <c r="C160"/>
  <c r="C159"/>
  <c r="C158"/>
  <c r="C156"/>
  <c r="C155"/>
  <c r="C154"/>
  <c r="C153"/>
  <c r="C152"/>
  <c r="C151"/>
  <c r="C147"/>
  <c r="C146"/>
  <c r="C145"/>
  <c r="C144"/>
  <c r="C143"/>
  <c r="C357"/>
  <c r="C356"/>
  <c r="C355"/>
  <c r="C354"/>
  <c r="C353"/>
  <c r="C351"/>
  <c r="C350"/>
  <c r="C349"/>
  <c r="C348"/>
  <c r="C347"/>
  <c r="C346"/>
  <c r="C345"/>
  <c r="C344"/>
  <c r="C343"/>
  <c r="C342"/>
  <c r="C341"/>
  <c r="C340"/>
  <c r="C339"/>
  <c r="C337"/>
  <c r="C336"/>
  <c r="C335"/>
  <c r="C334"/>
  <c r="C333"/>
  <c r="C332"/>
  <c r="C331"/>
  <c r="C329"/>
  <c r="C328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6"/>
  <c r="C305"/>
  <c r="C304"/>
  <c r="C303"/>
  <c r="C302"/>
  <c r="C301"/>
  <c r="C300"/>
  <c r="C299"/>
  <c r="C298"/>
  <c r="C297"/>
  <c r="C296"/>
  <c r="C294"/>
  <c r="C293"/>
  <c r="C292"/>
  <c r="C291"/>
  <c r="C290"/>
  <c r="A146" l="1"/>
  <c r="A19"/>
  <c r="A21"/>
  <c r="A25"/>
  <c r="A27"/>
  <c r="A29"/>
  <c r="A31"/>
  <c r="A33"/>
  <c r="A35"/>
  <c r="A37"/>
  <c r="A39"/>
  <c r="A41"/>
  <c r="A43"/>
  <c r="A45"/>
  <c r="A51"/>
  <c r="A53"/>
  <c r="A55"/>
  <c r="A59"/>
  <c r="A61"/>
  <c r="A63"/>
  <c r="A65"/>
  <c r="A67"/>
  <c r="A69"/>
  <c r="A71"/>
  <c r="A73"/>
  <c r="A75"/>
  <c r="A77"/>
  <c r="A81"/>
  <c r="A83"/>
  <c r="A13"/>
  <c r="A143"/>
  <c r="A144" s="1"/>
  <c r="A148" l="1"/>
  <c r="A150"/>
  <c r="A152" l="1"/>
  <c r="A154"/>
  <c r="A156" l="1"/>
  <c r="A158" l="1"/>
  <c r="A160" l="1"/>
  <c r="A162"/>
</calcChain>
</file>

<file path=xl/sharedStrings.xml><?xml version="1.0" encoding="utf-8"?>
<sst xmlns="http://schemas.openxmlformats.org/spreadsheetml/2006/main" count="1050" uniqueCount="442">
  <si>
    <t>PWD Desilting Report (Preparedness for Monsoon)</t>
  </si>
  <si>
    <t xml:space="preserve">Sl. No. </t>
  </si>
  <si>
    <t>EE in charge /
Mobile No.</t>
  </si>
  <si>
    <t>DESILTING UNDER PWD MAINTENANCE ………. ZONE AS ON 19.05.2017</t>
  </si>
  <si>
    <t xml:space="preserve">Contractor </t>
  </si>
  <si>
    <t xml:space="preserve">Date of Start of De-silting
</t>
  </si>
  <si>
    <t>Date of completion  
(Ist Cycle)</t>
  </si>
  <si>
    <t xml:space="preserve">Length of Road 
(Km) </t>
  </si>
  <si>
    <t>Estimate Qty. of silt 
(cum)</t>
  </si>
  <si>
    <t>Qty. of silt lifted and disposed off
(cum)</t>
  </si>
  <si>
    <t>Road No- 56</t>
  </si>
  <si>
    <t>Road No- 71 A</t>
  </si>
  <si>
    <t xml:space="preserve">Road No- 71 </t>
  </si>
  <si>
    <t xml:space="preserve">Road No. 56-A. </t>
  </si>
  <si>
    <t xml:space="preserve">G.T Road Mansarover Park to Apsara Border </t>
  </si>
  <si>
    <t>Road No 72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</si>
  <si>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</si>
  <si>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</si>
  <si>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</si>
  <si>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</si>
  <si>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</si>
  <si>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</si>
  <si>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Shiva Khand Road</t>
  </si>
  <si>
    <t>ITI Vivek Vihar</t>
  </si>
  <si>
    <t>C-Block, Jhilmil</t>
  </si>
  <si>
    <t>Vivek Vihar</t>
  </si>
  <si>
    <t>Ram Mandir via ITI Vivek Vihar</t>
  </si>
  <si>
    <t>DJB opp. B-Block</t>
  </si>
  <si>
    <t>B-Block, Jhilmil, Shaheed Bhagat Singh Marg</t>
  </si>
  <si>
    <t>Link Road GT Road to Vivek Vihar  ITI</t>
  </si>
  <si>
    <t>Road No. 57 (Jagat Puri  to Telco X-ing)</t>
  </si>
  <si>
    <t>Bhartendu Harish Chander Marg (75-B Extension)</t>
  </si>
  <si>
    <t>60' feet Road</t>
  </si>
  <si>
    <t>Shahdara Road</t>
  </si>
  <si>
    <t>DCP Office</t>
  </si>
  <si>
    <t>Bhola Nath Nagar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</si>
  <si>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</si>
  <si>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</si>
  <si>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</si>
  <si>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</si>
  <si>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Gandhi Nagar Road</t>
  </si>
  <si>
    <t>G.T Road Shyam lal Collage to Dharmapura</t>
  </si>
  <si>
    <t>Road No. 57 from G.T. Road Azad Nagar</t>
  </si>
  <si>
    <t xml:space="preserve">Road No. 57 Azad Nagar to Jagat Puri  </t>
  </si>
  <si>
    <t>Road No. 62  (Road No. 70 to Apsara Border)</t>
  </si>
  <si>
    <t>Road No. 70  (Seemapuri to Tahir Pur T-Point)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</si>
  <si>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</si>
  <si>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</si>
  <si>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</si>
  <si>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</si>
  <si>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</si>
  <si>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</si>
  <si>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</si>
  <si>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</si>
  <si>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</si>
  <si>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</si>
  <si>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</si>
  <si>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</si>
  <si>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</si>
  <si>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</si>
  <si>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</si>
  <si>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</si>
  <si>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GTB Hospital road from Red light to Agarwal sweet 
(Divider road)</t>
  </si>
  <si>
    <t>Road from  GT Road to Road No. 64 via Telephone exchange</t>
  </si>
  <si>
    <t xml:space="preserve">Road from General Hospital (Road No. 64 to 
Shahdara Flyover) </t>
  </si>
  <si>
    <t>Road No. 68 (Road No. 69 to Road No. 66)</t>
  </si>
  <si>
    <t>Loni Road G.T. Road to Loni Gole Chakkar</t>
  </si>
  <si>
    <t>Road No. 69</t>
  </si>
  <si>
    <t>Tanga Stand Road from road no. 68 to Wazirabad Road.</t>
  </si>
  <si>
    <t>Main Road LIG Flats, East of Loni Road from Loni Road to community centre Ashok Nagar.</t>
  </si>
  <si>
    <t>Captain javed Ali Marg</t>
  </si>
  <si>
    <t>Main Road LIG flats, Loni Road to Govt. S.S. School Ashok Nagar.</t>
  </si>
  <si>
    <t xml:space="preserve">GTB Road (From Road No. 64 to Road No. 68) </t>
  </si>
  <si>
    <t>Mandoli Road (From Loni Road to Nand Nagri Railway crossing)</t>
  </si>
  <si>
    <t>From Rajiv Gandhi super hospital specialty hospital to GTB hospital road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</si>
  <si>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</si>
  <si>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</si>
  <si>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</si>
  <si>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Road No-65 (GT Road to Road no.-66)</t>
  </si>
  <si>
    <t>Babarpur Road (GT Road to Road no.-66</t>
  </si>
  <si>
    <t>31.05.2017</t>
  </si>
  <si>
    <t>M/s T.K.N. Developers</t>
  </si>
  <si>
    <t>M/s Sai Tube Well</t>
  </si>
  <si>
    <t>Sh. Ram Kumar Sharma</t>
  </si>
  <si>
    <t>16.05.2017</t>
  </si>
  <si>
    <t>Sh. Mudassir Hussain</t>
  </si>
  <si>
    <t>Nil</t>
  </si>
  <si>
    <t>25.02.2017</t>
  </si>
  <si>
    <t>09.03.2017</t>
  </si>
  <si>
    <t>(North-East) Road Division/M-213</t>
  </si>
  <si>
    <t>Road No. 66 (Seelampur Red Light on G.T. Road to Moujpur Red Light)</t>
  </si>
  <si>
    <t xml:space="preserve">M/s Sai Tube Well  </t>
  </si>
  <si>
    <t>25.04.2017</t>
  </si>
  <si>
    <t>Sh. K.P.Singh 
9810438957</t>
  </si>
  <si>
    <t>Main Road Maujpur (Ghonda Chowk to Red Light on Road No.-66)</t>
  </si>
  <si>
    <t>Road No. 59 ( Part of Wazirabad Road) Loni Gole Chakkar to  Khajuri Chowk)</t>
  </si>
  <si>
    <t>Tanki Road (DTC Depot dividing road to Tikona park Subhash Vihar Water Tank)</t>
  </si>
  <si>
    <t>Yamuna Vihar Road  (C-1 to C-4)</t>
  </si>
  <si>
    <t>Yamuna Vihar Road  C block Service Road (From gokalpuri Flyover to Bhajanpura Petrol Pump)</t>
  </si>
  <si>
    <t>Yamuna Vihar Dividing road (Wazirabad Road Yamuna Vihar Red Light to DTC Depot near H. No. B-5/18, Yamuna Vihar, Delhi)</t>
  </si>
  <si>
    <t>Road No. 66 (Moujpur Red Light  to Gokalpuri Flyover)</t>
  </si>
  <si>
    <t>Main Road Noor –E-Illahi Road (DTC Depot Yamuna Vihar to Ghonda Chowk)</t>
  </si>
  <si>
    <t>Road No. 63 ( Part of Wazirabad Road) Bhopura Border (U.P.) to Loni Flyover near Loni Gole Chakkar</t>
  </si>
  <si>
    <t>Sewadham Road ( Nand Nagri Red Light  on Road No. 63 to U.P. Border)</t>
  </si>
  <si>
    <t>15.05.2017</t>
  </si>
  <si>
    <t>Loni Road G.T. Road to U.P. Border (Loni gole Chakkar to U.P. Border (Loni))</t>
  </si>
  <si>
    <t>Gokulpuri Main Road  (Wazirabad Road  H. No. A-1 to  Gokulpuri  H. No. B-22)</t>
  </si>
  <si>
    <t>09.04.2017</t>
  </si>
  <si>
    <t>Bank Colony Road along western Side of Mandoli Jail Complex (Mandoli Bank Colony to Harsh Vihar Colony.)</t>
  </si>
  <si>
    <t>30.04.2017</t>
  </si>
  <si>
    <t>Main Brahmpuri Road (Ghonda Chowk to Brahampuri Dhalav)</t>
  </si>
  <si>
    <t>20.05.2017</t>
  </si>
  <si>
    <t>Old G.T. Road (Old Yamuna bridge to Darampura Y- Point)</t>
  </si>
  <si>
    <t>Sh. Vinod Kumar</t>
  </si>
  <si>
    <t>Zero Pusta (Zero Pusta to Bharampuri culvert)</t>
  </si>
  <si>
    <t>15.03.2017</t>
  </si>
  <si>
    <t>Seelmapur Road (Road No. 66 to Dhalav)</t>
  </si>
  <si>
    <t>07.04.2017</t>
  </si>
  <si>
    <t>E.A. Road (Dharam Pura T-Point to ISBT) (Service road Hotel de aqua)</t>
  </si>
  <si>
    <t>Grudwara Road (G. T Road to seelampur main Road)</t>
  </si>
  <si>
    <t xml:space="preserve">MB Road (Shastri Park To  Khajuri Chowk) </t>
  </si>
  <si>
    <t>10.04.2017</t>
  </si>
  <si>
    <t xml:space="preserve">Gamri Road (5th Pusta to Ghonda Chowk) </t>
  </si>
  <si>
    <t xml:space="preserve">15.06.2017 </t>
  </si>
  <si>
    <t xml:space="preserve">01.05.2017 </t>
  </si>
  <si>
    <t xml:space="preserve">20.03.2017 </t>
  </si>
  <si>
    <t xml:space="preserve">26.03.2017 </t>
  </si>
  <si>
    <t>Circle/Div. :- East-M / East Road (M-212)</t>
  </si>
  <si>
    <t>Name of MLA :-       Sh. Manoj Kumar</t>
  </si>
  <si>
    <t>Name of Constituency :-  Kondli AC (56)</t>
  </si>
  <si>
    <t>Road from Live stock market to Gali No. 7 Block - C in Ghazipur Dairy Farm.</t>
  </si>
  <si>
    <t>M/s Shiva Construction Co.</t>
  </si>
  <si>
    <t xml:space="preserve">Continuous process to remove the gober from Drain by JCB </t>
  </si>
  <si>
    <t>NH-24 Ghazipur to Kondli Bridge.</t>
  </si>
  <si>
    <t>Road from NH-24 to Hindon cut near Ghazipur Slaughter House.</t>
  </si>
  <si>
    <t>30.06.2017</t>
  </si>
  <si>
    <t xml:space="preserve">Dharamshilla Road 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</si>
  <si>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</si>
  <si>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</si>
  <si>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</si>
  <si>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</si>
  <si>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</si>
  <si>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</si>
  <si>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</si>
  <si>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</si>
  <si>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</si>
  <si>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</si>
  <si>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</si>
  <si>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</si>
  <si>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</si>
  <si>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</si>
  <si>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</si>
  <si>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</si>
  <si>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</si>
  <si>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</si>
  <si>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</si>
  <si>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</si>
  <si>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</si>
  <si>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</si>
  <si>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Name of MLA :-       Sh. Raju Dhingan</t>
  </si>
  <si>
    <t>Name of Constituency :- Trilokpuri AC (55)</t>
  </si>
  <si>
    <t>Kotla Road from Trilok Puri Police Station to Khichirpur Bus Stand.</t>
  </si>
  <si>
    <t>East end apartment road.</t>
  </si>
  <si>
    <t>M/s Anmol Infrastructure Pvt. Ltd</t>
  </si>
  <si>
    <t>Road along Ghazipur Drain</t>
  </si>
  <si>
    <t>Peripherial road from Chilla Chowk to kotla Village.</t>
  </si>
  <si>
    <t>Road from Block No. 35 to 17 Trilokpuri (Mahrishi Balmiki Marg)</t>
  </si>
  <si>
    <t>-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</si>
  <si>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</si>
  <si>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</si>
  <si>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</si>
  <si>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</si>
  <si>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</si>
  <si>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</si>
  <si>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</si>
  <si>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</si>
  <si>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</si>
  <si>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 xml:space="preserve">Sadhabhawana marg (111) </t>
  </si>
  <si>
    <t>Club Avenue Marg (112)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</si>
  <si>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</si>
  <si>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</si>
  <si>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</si>
  <si>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</si>
  <si>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</si>
  <si>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</si>
  <si>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</si>
  <si>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Road from NH-24 to DJB Office,Mayur Vihar Ph2</t>
  </si>
  <si>
    <t>Road from T-point Mayur vihar ph2 to chand Cinema crossing,kalyanvas road</t>
  </si>
  <si>
    <t>Road infront of LBS Hospital (from Kalyanvas road to main market khichripur road)</t>
  </si>
  <si>
    <t>Sai Chowk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</si>
  <si>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</si>
  <si>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</si>
  <si>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</si>
  <si>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</si>
  <si>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</si>
  <si>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</si>
  <si>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</si>
  <si>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</si>
  <si>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</si>
  <si>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</si>
  <si>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</si>
  <si>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</si>
  <si>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</si>
  <si>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t>New Rajdhani Road</t>
  </si>
  <si>
    <t xml:space="preserve">Chitra Vihar Road </t>
  </si>
  <si>
    <t>Patparganj Road</t>
  </si>
  <si>
    <t>Vikas Marg (Road No. 75 A &amp; 75 B</t>
  </si>
  <si>
    <t>Patpargunj Road (Preet Vihar)</t>
  </si>
  <si>
    <r>
      <t xml:space="preserve">Disused canal road </t>
    </r>
    <r>
      <rPr>
        <b/>
        <sz val="12"/>
        <color indexed="8"/>
        <rFont val="Arial"/>
        <family val="2"/>
      </rPr>
      <t>(Main Drain with EDMC)</t>
    </r>
  </si>
  <si>
    <t>Name of MLA          :-     Sh. Asim Ahmed Khan</t>
  </si>
  <si>
    <t>Name of Constituency &amp; Constituency No.:-  Matia Mahal AC 21</t>
  </si>
  <si>
    <t>Barron Road</t>
  </si>
  <si>
    <t>24.03.2017</t>
  </si>
  <si>
    <t>Thomson Road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</si>
  <si>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</si>
  <si>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</si>
  <si>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</si>
  <si>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</si>
  <si>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</si>
  <si>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</si>
  <si>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</si>
  <si>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Turkman Road</t>
  </si>
  <si>
    <t>JLN Marg</t>
  </si>
  <si>
    <t>Kotla Road</t>
  </si>
  <si>
    <t>Asaf Ali Marg</t>
  </si>
  <si>
    <t>Chaman Lal Marg</t>
  </si>
  <si>
    <t xml:space="preserve">Name of MLA          :-     Ms. Alka lamba   </t>
  </si>
  <si>
    <t>Name of Constituency &amp; Constituency No.:-  Chandni Chowk AC 20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</si>
  <si>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</si>
  <si>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</si>
  <si>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</si>
  <si>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</si>
  <si>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</si>
  <si>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</si>
  <si>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</si>
  <si>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>Kela Ghat</t>
  </si>
  <si>
    <t>Dewan Hall Road</t>
  </si>
  <si>
    <t>Jama Masjid Road</t>
  </si>
  <si>
    <t xml:space="preserve">Chandni Chowk Road </t>
  </si>
  <si>
    <t>Road No.- 47 (Boulevard Road)</t>
  </si>
  <si>
    <t xml:space="preserve">Rajpur Road </t>
  </si>
  <si>
    <t>Approach Road</t>
  </si>
  <si>
    <t>Hamilton Road</t>
  </si>
  <si>
    <t>Gokhle Road</t>
  </si>
  <si>
    <t>Sarai Phose Road</t>
  </si>
  <si>
    <t>Karol Bagh, Constituency</t>
  </si>
  <si>
    <t>Panchkuiya Road</t>
  </si>
  <si>
    <t>M/s S.K. Associates</t>
  </si>
  <si>
    <t>10-04-2017</t>
  </si>
  <si>
    <t>Nehru Bazar Road</t>
  </si>
  <si>
    <t>23-05-2017</t>
  </si>
  <si>
    <t>DAV Aram Bagh Road</t>
  </si>
  <si>
    <t>Basant Road</t>
  </si>
  <si>
    <t>24-05-2017</t>
  </si>
  <si>
    <t>Main Bazar Road</t>
  </si>
  <si>
    <t>Chitra Gupta Road</t>
  </si>
  <si>
    <t>22-05-2017</t>
  </si>
  <si>
    <t>C.G.H.S. Dispansary Road</t>
  </si>
  <si>
    <t>25-05-2017</t>
  </si>
  <si>
    <t xml:space="preserve">Desh Bandu Gupta Road </t>
  </si>
  <si>
    <t xml:space="preserve">New Rohtak Road </t>
  </si>
  <si>
    <t>15-03-2017</t>
  </si>
  <si>
    <t xml:space="preserve">Faiz Road </t>
  </si>
  <si>
    <t xml:space="preserve">Rani Jhansi Road </t>
  </si>
  <si>
    <t>Vallabacharya marg</t>
  </si>
  <si>
    <t>10-05-2017</t>
  </si>
  <si>
    <t>Ajmal Khan Road</t>
  </si>
  <si>
    <t>Road No. 3</t>
  </si>
  <si>
    <t>Dyanand Saraswati Marg (Road No. 4)</t>
  </si>
  <si>
    <t>17-03-2017</t>
  </si>
  <si>
    <t>Guru Nanak Road (Road No. 5)</t>
  </si>
  <si>
    <t>Military Road</t>
  </si>
  <si>
    <t>Pyare Lal Road</t>
  </si>
  <si>
    <t>18-03-2017</t>
  </si>
  <si>
    <t>Hardhyan Singh Road</t>
  </si>
  <si>
    <t>20-04-2017</t>
  </si>
  <si>
    <t>Padam Singh Road</t>
  </si>
  <si>
    <t>Tank Road</t>
  </si>
  <si>
    <t>Guru Ravi Das Marg</t>
  </si>
  <si>
    <t>24-03-2017</t>
  </si>
  <si>
    <t>East Park Road</t>
  </si>
  <si>
    <t xml:space="preserve">S.K. Dass Road </t>
  </si>
  <si>
    <t>20-05-2017</t>
  </si>
  <si>
    <t>Abdul Rehman Road</t>
  </si>
  <si>
    <t>Abdul Aziz Road</t>
  </si>
  <si>
    <t>Elahi Bux Road</t>
  </si>
  <si>
    <t>Gurudara Road</t>
  </si>
  <si>
    <t>Saraswati Marg</t>
  </si>
  <si>
    <t>25-03-2017</t>
  </si>
  <si>
    <t>Gangeshwar Dham Marg</t>
  </si>
  <si>
    <t>D.B Gupta Road</t>
  </si>
  <si>
    <t>01-05-2017</t>
  </si>
  <si>
    <t>Arya Samaj Road</t>
  </si>
  <si>
    <t>Khajoor Road</t>
  </si>
  <si>
    <t>Ganga Mandir Marg</t>
  </si>
  <si>
    <t>Vishnu Mandir Marg</t>
  </si>
  <si>
    <t>Chelmsford Road</t>
  </si>
  <si>
    <t>M/s Sakur Ahmad &amp; Sons</t>
  </si>
  <si>
    <t>Sadar Thana Road</t>
  </si>
  <si>
    <t>Desh Raj Bhatiya Marg</t>
  </si>
  <si>
    <t>Ram Kumar Marg</t>
  </si>
  <si>
    <t>Idgah Road</t>
  </si>
  <si>
    <t>G.B. Road</t>
  </si>
  <si>
    <t>26-05-2017</t>
  </si>
  <si>
    <t>S.N. Marg</t>
  </si>
  <si>
    <t>Qutub Road</t>
  </si>
  <si>
    <t>Sadar Bazar Constituency</t>
  </si>
  <si>
    <t>Azad Market Road</t>
  </si>
  <si>
    <t>Bahadur Garth Road</t>
  </si>
  <si>
    <t>Pahari Dheeraj Road</t>
  </si>
  <si>
    <t>Foota Road</t>
  </si>
  <si>
    <t>New Rohtak Road</t>
  </si>
  <si>
    <t>Gali No. 10</t>
  </si>
  <si>
    <t xml:space="preserve">Main Burari Road </t>
  </si>
  <si>
    <t>Sh. Sher Singh</t>
  </si>
  <si>
    <t>27.01.2017</t>
  </si>
  <si>
    <t xml:space="preserve">BBM Road from Hakikat Nagar, Red Light to Mukherjee Nagar Bandh </t>
  </si>
  <si>
    <t>Sh. Mangat Ram Gupta</t>
  </si>
  <si>
    <t>60ft Road from Aggarwal Sweets to Nulife Hospital between BBM Road and Burari Road</t>
  </si>
  <si>
    <t>Sant Parmanand Colony Road</t>
  </si>
  <si>
    <t>Burari Road from Kingsway Camp to Road No. 50</t>
  </si>
  <si>
    <t>Munshi Ram Road</t>
  </si>
  <si>
    <t xml:space="preserve">Parmanand School Road </t>
  </si>
  <si>
    <t>Swaroop Nagar Road</t>
  </si>
  <si>
    <t xml:space="preserve">Police Chowki to Mandir Ortram Lane </t>
  </si>
  <si>
    <t xml:space="preserve">Tagore Park Main road  </t>
  </si>
  <si>
    <t>Avtar Singh Marg (Nirankari colony) (Nirankari Colony Gate to culvert Burari Road towards Nirankari Sr. Sec. School)</t>
  </si>
  <si>
    <t>BBM Road to Jahangirpuri Drain</t>
  </si>
  <si>
    <t>Gandhi Vihar</t>
  </si>
  <si>
    <t>Road in Tagore Park from H. No. 213 to Gole Chakkar</t>
  </si>
  <si>
    <t>Road in tagore Park from H. No. 37 to H. No. 64</t>
  </si>
  <si>
    <t>Magazine Road</t>
  </si>
  <si>
    <t>Road No. -46</t>
  </si>
  <si>
    <t>Road No. -45</t>
  </si>
  <si>
    <t>Parallel CC Road</t>
  </si>
  <si>
    <t>University Road from Mall Road to Petrol Pump Ward-10</t>
  </si>
  <si>
    <t>Sh. Jitender Kumar</t>
  </si>
  <si>
    <t>04.03.2017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</si>
  <si>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</si>
  <si>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</si>
  <si>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</si>
  <si>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 xml:space="preserve">Sudhir Bose Marg from chouburjja chowk to ACP Office </t>
  </si>
  <si>
    <t>Mahatma Gandhii Road  (Ring Road)</t>
  </si>
  <si>
    <t>Road No. 48</t>
  </si>
  <si>
    <t>Vijay Nagar main road from Royal Palace to E-11 Vijay Nagar</t>
  </si>
  <si>
    <t xml:space="preserve">Surjit Singh Marg Camp  Chowk to Najafgarh Drain 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</si>
  <si>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</si>
  <si>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</si>
  <si>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</si>
  <si>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Polo Road from Jahanara Marg to shani Mandir Vijay Nagar</t>
  </si>
  <si>
    <t>Kalyan Vihar Road from 25 Kalyan Vihar to 1 No. Priyadarshni Vihar</t>
  </si>
  <si>
    <t>Gurmandi Road from Tripolia gate GT Road to H. NO. 264 Kalyan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</si>
  <si>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</si>
  <si>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</si>
  <si>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</si>
  <si>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G.T. Road from Baraf Khana chowk to Clock Tower </t>
  </si>
  <si>
    <t>Roshnara Road from Pulbanash Metro Station to Hans Raj College.</t>
  </si>
  <si>
    <t>GT Road</t>
  </si>
  <si>
    <t xml:space="preserve">Inderchand Shastri Marg from Shakti Nagar Chowk to Swami Narayan Marg </t>
  </si>
  <si>
    <t xml:space="preserve">Timarpur road from Mall Road crossing to Wazirabad Crossing </t>
  </si>
  <si>
    <t xml:space="preserve">Lucknow Road from Mall Road to P.S. Timarpur </t>
  </si>
  <si>
    <t xml:space="preserve">Ring Road By-pass
</t>
  </si>
  <si>
    <t>M/s Satyam Construction Co.</t>
  </si>
  <si>
    <t>07.03.2017</t>
  </si>
  <si>
    <t xml:space="preserve">Sachivalya Road 
</t>
  </si>
  <si>
    <t xml:space="preserve">IP Marg 
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</si>
  <si>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</si>
  <si>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</si>
  <si>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</si>
  <si>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</si>
  <si>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</si>
  <si>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</si>
  <si>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</si>
  <si>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</si>
  <si>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</si>
  <si>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</si>
  <si>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Ring Road By-pass</t>
  </si>
  <si>
    <t>Court Road</t>
  </si>
  <si>
    <t>Club Road</t>
  </si>
  <si>
    <t>Under Hill Road</t>
  </si>
  <si>
    <t>Flag Staff Road</t>
  </si>
  <si>
    <t>Shamnath Marg</t>
  </si>
  <si>
    <t>Rajniwas Marg</t>
  </si>
  <si>
    <t xml:space="preserve">CNG Crematorium Road </t>
  </si>
  <si>
    <t>Ring Road</t>
  </si>
  <si>
    <t>Mahatma Gandhi Road</t>
  </si>
  <si>
    <t>Nishad Raj Marg</t>
  </si>
  <si>
    <t xml:space="preserve">C&amp;ND Road Division (M-413) </t>
  </si>
  <si>
    <t xml:space="preserve">Circle / Divn. : SRD Project Circle / SRD Project Division-I </t>
  </si>
  <si>
    <t>10.06.2017</t>
  </si>
  <si>
    <t xml:space="preserve">30.04.2017 </t>
  </si>
  <si>
    <t>Circle/ Div. :- Shahadara (Road)</t>
  </si>
  <si>
    <t xml:space="preserve">DESILTING REPORT UNDER PWD MAINTENANCE EAST ZONE </t>
  </si>
  <si>
    <t xml:space="preserve">Wazirabad Flyover </t>
  </si>
  <si>
    <t>No Drain</t>
  </si>
  <si>
    <t>12.06.2017</t>
  </si>
  <si>
    <t xml:space="preserve"> --</t>
  </si>
  <si>
    <t>Work recently awarded</t>
  </si>
  <si>
    <t>Work in progress</t>
  </si>
  <si>
    <t>Road along A-Block Jhilmil Colony</t>
  </si>
  <si>
    <t xml:space="preserve">---do---- </t>
  </si>
  <si>
    <t>M/s Shiva Costruction Co.</t>
  </si>
  <si>
    <t>NS Marg (Urdu Bazar Chowk to Lothian Bridge)</t>
  </si>
  <si>
    <t>Lothein Road</t>
  </si>
  <si>
    <t>Sub Division-II under SRDP-I</t>
  </si>
  <si>
    <t>2000 cum</t>
  </si>
  <si>
    <t>800cum</t>
  </si>
  <si>
    <t>N S Marg (Delhi Gate to Urdu Bazar Chowk)</t>
  </si>
  <si>
    <t>SRD-II</t>
  </si>
  <si>
    <t>Sub-Division-I</t>
  </si>
  <si>
    <t>15-06-2017</t>
  </si>
  <si>
    <t>Sub-Division-III</t>
  </si>
  <si>
    <t>10-06-2017</t>
  </si>
  <si>
    <t>Ballimaran Constituency</t>
  </si>
  <si>
    <t>Sub-Division-II</t>
  </si>
  <si>
    <t>Sh Vijay Singh  8802028700</t>
  </si>
  <si>
    <t>Sh Vijay Singh 8802028700</t>
  </si>
  <si>
    <t>Sh. Iqbal Singh 9910925748</t>
  </si>
  <si>
    <t>Sh. Iqbal Singh
9910925748</t>
  </si>
  <si>
    <t xml:space="preserve">Er. Rajeev Lochan
9911058852 </t>
  </si>
  <si>
    <t>Er. Hari Singh 
9999566267</t>
  </si>
  <si>
    <t xml:space="preserve">Er. Hari Singh 
9999566267 </t>
  </si>
  <si>
    <t>Sh. Anil Trehan  8447001861</t>
  </si>
  <si>
    <t>---do---</t>
  </si>
  <si>
    <t>04.06.2017</t>
  </si>
  <si>
    <t xml:space="preserve">---do--- </t>
  </si>
  <si>
    <t>05.06.2017</t>
  </si>
  <si>
    <t>28.05.2017</t>
  </si>
  <si>
    <t xml:space="preserve">10.05.2017 </t>
  </si>
  <si>
    <t>Name of Road / Drain</t>
  </si>
  <si>
    <t>%  Drain cleaned
(Lengthwise)</t>
  </si>
  <si>
    <t>15.06.2017</t>
  </si>
  <si>
    <t>06.06.2017</t>
  </si>
  <si>
    <t>10.03.2017</t>
  </si>
  <si>
    <t>31-05-2017</t>
  </si>
  <si>
    <t xml:space="preserve">20.05.2017 </t>
  </si>
  <si>
    <t xml:space="preserve">25.05.2017 </t>
  </si>
  <si>
    <t>01.06.2017</t>
  </si>
  <si>
    <t>31-03-2017</t>
  </si>
  <si>
    <t>Road from T-point, L-pocket to R Block small rotary</t>
  </si>
  <si>
    <t>As on 12.06.2017</t>
  </si>
  <si>
    <t xml:space="preserve">M/s Satyam Construction Co.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</si>
</sst>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09]General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mbria"/>
      <family val="1"/>
      <scheme val="major"/>
    </font>
    <font>
      <b/>
      <sz val="12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b/>
      <sz val="15"/>
      <color indexed="8"/>
      <name val="Times New Roman"/>
      <family val="1"/>
    </font>
    <font>
      <sz val="11"/>
      <color theme="1"/>
      <name val="Arial"/>
      <family val="2"/>
    </font>
    <font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0" borderId="1" xfId="4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center" wrapText="1"/>
    </xf>
    <xf numFmtId="2" fontId="15" fillId="2" borderId="1" xfId="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16" fillId="2" borderId="1" xfId="4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top" wrapText="1"/>
    </xf>
    <xf numFmtId="0" fontId="16" fillId="2" borderId="1" xfId="4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2" fontId="16" fillId="2" borderId="1" xfId="4" applyNumberFormat="1" applyFont="1" applyFill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1" fontId="16" fillId="2" borderId="1" xfId="6" applyNumberFormat="1" applyFont="1" applyFill="1" applyBorder="1" applyAlignment="1">
      <alignment horizontal="center" vertical="center" wrapText="1"/>
    </xf>
    <xf numFmtId="0" fontId="16" fillId="2" borderId="1" xfId="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justify" vertical="top" wrapText="1"/>
    </xf>
    <xf numFmtId="165" fontId="15" fillId="2" borderId="1" xfId="1" applyNumberFormat="1" applyFont="1" applyFill="1" applyBorder="1" applyAlignment="1">
      <alignment horizontal="center" vertical="top" wrapText="1"/>
    </xf>
    <xf numFmtId="2" fontId="15" fillId="2" borderId="1" xfId="4" applyNumberFormat="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quotePrefix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2" fontId="15" fillId="2" borderId="1" xfId="0" quotePrefix="1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 vertical="top"/>
    </xf>
    <xf numFmtId="2" fontId="15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2" fontId="1" fillId="0" borderId="0" xfId="0" applyNumberFormat="1" applyFont="1" applyAlignment="1">
      <alignment vertical="top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4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9" fontId="15" fillId="2" borderId="1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0" fontId="15" fillId="2" borderId="1" xfId="4" applyFont="1" applyFill="1" applyBorder="1" applyAlignment="1">
      <alignment horizontal="center" vertical="top" wrapText="1"/>
    </xf>
    <xf numFmtId="9" fontId="15" fillId="0" borderId="1" xfId="0" applyNumberFormat="1" applyFont="1" applyBorder="1" applyAlignment="1">
      <alignment horizontal="center" vertical="top" wrapText="1"/>
    </xf>
    <xf numFmtId="9" fontId="15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49" fontId="16" fillId="2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9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top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2" fontId="16" fillId="2" borderId="1" xfId="0" quotePrefix="1" applyNumberFormat="1" applyFont="1" applyFill="1" applyBorder="1" applyAlignment="1">
      <alignment horizontal="center" vertical="center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top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6" fillId="2" borderId="1" xfId="0" quotePrefix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9" fontId="15" fillId="2" borderId="1" xfId="0" applyNumberFormat="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2" fontId="15" fillId="2" borderId="1" xfId="0" quotePrefix="1" applyNumberFormat="1" applyFont="1" applyFill="1" applyBorder="1" applyAlignment="1">
      <alignment horizontal="center" vertical="center" wrapText="1"/>
    </xf>
  </cellXfs>
  <cellStyles count="7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83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72" name="TextBox 1671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75" name="TextBox 167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77" name="TextBox 167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8" name="TextBox 167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1" name="TextBox 168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2" name="TextBox 168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85" name="TextBox 16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87" name="TextBox 16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8" name="TextBox 16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9" name="TextBox 16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0" name="TextBox 16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93" name="TextBox 169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95" name="TextBox 169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6" name="TextBox 16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7" name="TextBox 169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8" name="TextBox 169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01" name="TextBox 170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03" name="TextBox 170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4" name="TextBox 17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9" name="TextBox 170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0" name="TextBox 170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711" name="TextBox 171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14" name="TextBox 171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16" name="TextBox 171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7" name="TextBox 17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18" name="TextBox 171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9" name="TextBox 171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22" name="TextBox 172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24" name="TextBox 172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5" name="TextBox 17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26" name="TextBox 172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27" name="TextBox 172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0" name="TextBox 172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32" name="TextBox 173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3" name="TextBox 17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4" name="TextBox 173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35" name="TextBox 173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8" name="TextBox 17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0" name="TextBox 17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1" name="TextBox 17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42" name="TextBox 17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43" name="TextBox 17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46" name="TextBox 17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8" name="TextBox 17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9" name="TextBox 17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0" name="TextBox 17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1" name="TextBox 17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54" name="TextBox 17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56" name="TextBox 17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7" name="TextBox 17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8" name="TextBox 17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9" name="TextBox 17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62" name="TextBox 17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64" name="TextBox 17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5" name="TextBox 17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66" name="TextBox 17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67" name="TextBox 17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0" name="TextBox 17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72" name="TextBox 17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3" name="TextBox 17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4" name="TextBox 17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75" name="TextBox 17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8" name="TextBox 17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0" name="TextBox 17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1" name="TextBox 17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82" name="TextBox 17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3" name="TextBox 17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86" name="TextBox 17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8" name="TextBox 17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9" name="TextBox 17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0" name="TextBox 17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1" name="TextBox 17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94" name="TextBox 17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96" name="TextBox 17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7" name="TextBox 17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8" name="TextBox 17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9" name="TextBox 17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02" name="TextBox 18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04" name="TextBox 18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5" name="TextBox 18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06" name="TextBox 18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07" name="TextBox 18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0" name="TextBox 18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12" name="TextBox 18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3" name="TextBox 18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4" name="TextBox 18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15" name="TextBox 18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8" name="TextBox 18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0" name="TextBox 18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1" name="TextBox 18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22" name="TextBox 18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23" name="TextBox 18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26" name="TextBox 18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8" name="TextBox 18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9" name="TextBox 18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0" name="TextBox 18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1" name="TextBox 18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34" name="TextBox 18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36" name="TextBox 18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7" name="TextBox 18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8" name="TextBox 18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9" name="TextBox 18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42" name="TextBox 18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44" name="TextBox 18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5" name="TextBox 18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46" name="TextBox 18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47" name="TextBox 18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0" name="TextBox 18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52" name="TextBox 18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3" name="TextBox 18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4" name="TextBox 18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55" name="TextBox 18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8" name="TextBox 18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0" name="TextBox 18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1" name="TextBox 18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62" name="TextBox 18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3" name="TextBox 18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64" name="TextBox 186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5" name="TextBox 186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8" name="TextBox 186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0" name="TextBox 186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1" name="TextBox 187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74" name="TextBox 18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5" name="TextBox 18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78" name="TextBox 18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0" name="TextBox 18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1" name="TextBox 18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82" name="TextBox 18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3" name="TextBox 18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86" name="TextBox 18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8" name="TextBox 18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9" name="TextBox 18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90" name="TextBox 18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1" name="TextBox 18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94" name="TextBox 18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6" name="TextBox 18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7" name="TextBox 18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902" name="TextBox 1901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03" name="TextBox 190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4" name="TextBox 19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07" name="TextBox 190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9" name="TextBox 190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0" name="TextBox 190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1" name="TextBox 191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2" name="TextBox 19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15" name="TextBox 191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17" name="TextBox 191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8" name="TextBox 191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9" name="TextBox 191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0" name="TextBox 19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23" name="TextBox 192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25" name="TextBox 192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26" name="TextBox 192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27" name="TextBox 192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8" name="TextBox 19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1" name="TextBox 193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3" name="TextBox 193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34" name="TextBox 193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35" name="TextBox 193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6" name="TextBox 19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9" name="TextBox 193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1" name="TextBox 194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2" name="TextBox 194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43" name="TextBox 194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4" name="TextBox 19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47" name="TextBox 194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9" name="TextBox 194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0" name="TextBox 194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1" name="TextBox 195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2" name="TextBox 19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55" name="TextBox 195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57" name="TextBox 195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8" name="TextBox 195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9" name="TextBox 195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0" name="TextBox 19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63" name="TextBox 196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65" name="TextBox 196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66" name="TextBox 196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67" name="TextBox 196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8" name="TextBox 19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1" name="TextBox 197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73" name="TextBox 197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74" name="TextBox 197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75" name="TextBox 197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6" name="TextBox 19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9" name="TextBox 197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1" name="TextBox 198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82" name="TextBox 198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83" name="TextBox 198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4" name="TextBox 19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87" name="TextBox 198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9" name="TextBox 19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0" name="TextBox 19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1" name="TextBox 199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2" name="TextBox 199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95" name="TextBox 199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97" name="TextBox 199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8" name="TextBox 199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9" name="TextBox 199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0" name="TextBox 199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03" name="TextBox 200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05" name="TextBox 200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06" name="TextBox 200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07" name="TextBox 200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8" name="TextBox 20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1" name="TextBox 201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13" name="TextBox 201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14" name="TextBox 201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15" name="TextBox 201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6" name="TextBox 20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9" name="TextBox 201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1" name="TextBox 202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22" name="TextBox 202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23" name="TextBox 202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4" name="TextBox 20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27" name="TextBox 202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0" name="TextBox 202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1" name="TextBox 203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2" name="TextBox 20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35" name="TextBox 203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8" name="TextBox 203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9" name="TextBox 203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0" name="TextBox 20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43" name="TextBox 204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46" name="TextBox 204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47" name="TextBox 204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8" name="TextBox 20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1" name="TextBox 205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54" name="TextBox 205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55" name="TextBox 205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6" name="TextBox 20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9" name="TextBox 205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1" name="TextBox 206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2" name="TextBox 206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65" name="TextBox 206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6" name="TextBox 206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69" name="TextBox 206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1" name="TextBox 207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72" name="TextBox 207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73" name="TextBox 207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4" name="TextBox 207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77" name="TextBox 207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9" name="TextBox 207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0" name="TextBox 207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81" name="TextBox 208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2" name="TextBox 208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85" name="TextBox 208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7" name="TextBox 208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8" name="TextBox 208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093" name="TextBox 2092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94" name="TextBox 209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5" name="TextBox 20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98" name="TextBox 209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1" name="TextBox 21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02" name="TextBox 210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3" name="TextBox 21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06" name="TextBox 210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8" name="TextBox 210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9" name="TextBox 210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0" name="TextBox 210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1" name="TextBox 21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14" name="TextBox 211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16" name="TextBox 211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17" name="TextBox 211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8" name="TextBox 211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9" name="TextBox 21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22" name="TextBox 212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24" name="TextBox 212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25" name="TextBox 212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26" name="TextBox 212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7" name="TextBox 21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0" name="TextBox 212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32" name="TextBox 213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33" name="TextBox 213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34" name="TextBox 213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5" name="TextBox 21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8" name="TextBox 213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0" name="TextBox 213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1" name="TextBox 214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42" name="TextBox 214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3" name="TextBox 21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46" name="TextBox 214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8" name="TextBox 214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9" name="TextBox 214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0" name="TextBox 214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1" name="TextBox 215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54" name="TextBox 215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56" name="TextBox 215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57" name="TextBox 215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8" name="TextBox 215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9" name="TextBox 215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62" name="TextBox 216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64" name="TextBox 216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65" name="TextBox 216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66" name="TextBox 216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7" name="TextBox 21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0" name="TextBox 216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72" name="TextBox 21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73" name="TextBox 21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74" name="TextBox 21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5" name="TextBox 21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8" name="TextBox 21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0" name="TextBox 21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1" name="TextBox 21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82" name="TextBox 21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3" name="TextBox 21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86" name="TextBox 21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8" name="TextBox 21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9" name="TextBox 21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0" name="TextBox 21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1" name="TextBox 21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94" name="TextBox 21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96" name="TextBox 21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97" name="TextBox 21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8" name="TextBox 219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9" name="TextBox 21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02" name="TextBox 220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04" name="TextBox 220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05" name="TextBox 220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06" name="TextBox 220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7" name="TextBox 22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0" name="TextBox 220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12" name="TextBox 221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13" name="TextBox 221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14" name="TextBox 221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5" name="TextBox 22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8" name="TextBox 221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0" name="TextBox 221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1" name="TextBox 222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22" name="TextBox 222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3" name="TextBox 22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26" name="TextBox 222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8" name="TextBox 222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9" name="TextBox 222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0" name="TextBox 222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1" name="TextBox 22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34" name="TextBox 223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36" name="TextBox 223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37" name="TextBox 223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8" name="TextBox 223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9" name="TextBox 22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42" name="TextBox 224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44" name="TextBox 224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45" name="TextBox 224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8237" cy="311803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823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2324685</xdr:colOff>
      <xdr:row>177</xdr:row>
      <xdr:rowOff>85165</xdr:rowOff>
    </xdr:from>
    <xdr:ext cx="166720" cy="311803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2686635" y="8324290"/>
          <a:ext cx="16672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84</xdr:row>
      <xdr:rowOff>0</xdr:rowOff>
    </xdr:from>
    <xdr:ext cx="184731" cy="283457"/>
    <xdr:sp macro="" textlink="">
      <xdr:nvSpPr>
        <xdr:cNvPr id="2438" name="TextBox 2437"/>
        <xdr:cNvSpPr txBox="1"/>
      </xdr:nvSpPr>
      <xdr:spPr>
        <a:xfrm>
          <a:off x="1641662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39" name="TextBox 2438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0" name="TextBox 2439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1" name="TextBox 2440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84</xdr:row>
      <xdr:rowOff>0</xdr:rowOff>
    </xdr:from>
    <xdr:ext cx="184730" cy="283457"/>
    <xdr:sp macro="" textlink="">
      <xdr:nvSpPr>
        <xdr:cNvPr id="2442" name="TextBox 2441"/>
        <xdr:cNvSpPr txBox="1"/>
      </xdr:nvSpPr>
      <xdr:spPr>
        <a:xfrm>
          <a:off x="1603562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3" name="TextBox 2442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84</xdr:row>
      <xdr:rowOff>0</xdr:rowOff>
    </xdr:from>
    <xdr:ext cx="184731" cy="283457"/>
    <xdr:sp macro="" textlink="">
      <xdr:nvSpPr>
        <xdr:cNvPr id="2445" name="TextBox 2444"/>
        <xdr:cNvSpPr txBox="1"/>
      </xdr:nvSpPr>
      <xdr:spPr>
        <a:xfrm>
          <a:off x="1735791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6930" cy="28345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364191" y="93059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287</xdr:row>
      <xdr:rowOff>0</xdr:rowOff>
    </xdr:from>
    <xdr:ext cx="184731" cy="28345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13584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548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548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548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365312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548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548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364191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7778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7778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7778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365312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7778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7778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364191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6214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6214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6214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365312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6214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6214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364191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7269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7269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7269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365312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7269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7269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364191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6765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6765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6765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6765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6765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6765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735791" y="48863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651187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622612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613087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613087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735791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03" name="TextBox 420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4" name="TextBox 420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05" name="TextBox 420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6" name="TextBox 420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07" name="TextBox 420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8" name="TextBox 420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09" name="TextBox 420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10" name="TextBox 420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11" name="TextBox 4210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13" name="TextBox 421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4" name="TextBox 421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15" name="TextBox 421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6" name="TextBox 421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17" name="TextBox 421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8" name="TextBox 421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19" name="TextBox 421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21" name="TextBox 422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2" name="TextBox 422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23" name="TextBox 422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4" name="TextBox 422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25" name="TextBox 4224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6" name="TextBox 422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27" name="TextBox 422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29" name="TextBox 4228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0" name="TextBox 4229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31" name="TextBox 423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2" name="TextBox 423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33" name="TextBox 4232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4" name="TextBox 423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5" name="TextBox 4234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36" name="TextBox 4235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7" name="TextBox 423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40" name="TextBox 423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4241" name="TextBox 4240"/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42" name="TextBox 424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3" name="TextBox 42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44" name="TextBox 424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5" name="TextBox 424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46" name="TextBox 424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7" name="TextBox 42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48" name="TextBox 424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50" name="TextBox 424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1" name="TextBox 42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52" name="TextBox 425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3" name="TextBox 425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54" name="TextBox 425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5" name="TextBox 42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56" name="TextBox 425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58" name="TextBox 425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9" name="TextBox 42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60" name="TextBox 425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1" name="TextBox 426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62" name="TextBox 426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3" name="TextBox 42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64" name="TextBox 426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66" name="TextBox 426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7" name="TextBox 42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68" name="TextBox 426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9" name="TextBox 426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70" name="TextBox 426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1" name="TextBox 42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72" name="TextBox 427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74" name="TextBox 427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5" name="TextBox 42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76" name="TextBox 427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7" name="TextBox 427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78" name="TextBox 427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9" name="TextBox 42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80" name="TextBox 427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82" name="TextBox 428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3" name="TextBox 42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84" name="TextBox 428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5" name="TextBox 428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86" name="TextBox 428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7" name="TextBox 42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88" name="TextBox 428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90" name="TextBox 428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1" name="TextBox 42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92" name="TextBox 429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3" name="TextBox 429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94" name="TextBox 429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5" name="TextBox 42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96" name="TextBox 429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98" name="TextBox 429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9" name="TextBox 42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00" name="TextBox 429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1" name="TextBox 430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02" name="TextBox 430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3" name="TextBox 430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04" name="TextBox 430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06" name="TextBox 430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7" name="TextBox 430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08" name="TextBox 430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9" name="TextBox 430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10" name="TextBox 430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1" name="TextBox 431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14" name="TextBox 431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5" name="TextBox 431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16" name="TextBox 431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7" name="TextBox 431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18" name="TextBox 431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9" name="TextBox 431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20" name="TextBox 431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22" name="TextBox 432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3" name="TextBox 432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24" name="TextBox 432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5" name="TextBox 432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26" name="TextBox 432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7" name="TextBox 432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28" name="TextBox 432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30" name="TextBox 432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1" name="TextBox 433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32" name="TextBox 433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3" name="TextBox 433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34" name="TextBox 433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5" name="TextBox 433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36" name="TextBox 433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38" name="TextBox 433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9" name="TextBox 433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40" name="TextBox 433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1" name="TextBox 434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42" name="TextBox 434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3" name="TextBox 43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44" name="TextBox 434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46" name="TextBox 434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7" name="TextBox 43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48" name="TextBox 434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9" name="TextBox 434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50" name="TextBox 434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1" name="TextBox 43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54" name="TextBox 435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5" name="TextBox 43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56" name="TextBox 435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7" name="TextBox 435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58" name="TextBox 435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9" name="TextBox 43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60" name="TextBox 435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62" name="TextBox 436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3" name="TextBox 43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64" name="TextBox 436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5" name="TextBox 436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66" name="TextBox 436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7" name="TextBox 43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68" name="TextBox 436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70" name="TextBox 436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1" name="TextBox 43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72" name="TextBox 437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3" name="TextBox 437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74" name="TextBox 437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5" name="TextBox 43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76" name="TextBox 437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78" name="TextBox 437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9" name="TextBox 43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80" name="TextBox 437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1" name="TextBox 438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82" name="TextBox 438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3" name="TextBox 43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84" name="TextBox 438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86" name="TextBox 438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7" name="TextBox 43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88" name="TextBox 438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9" name="TextBox 438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90" name="TextBox 438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1" name="TextBox 43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92" name="TextBox 439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94" name="TextBox 439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5" name="TextBox 43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96" name="TextBox 439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7" name="TextBox 439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98" name="TextBox 439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9" name="TextBox 43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400" name="TextBox 439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02" name="TextBox 440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3" name="TextBox 440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04" name="TextBox 440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5" name="TextBox 44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06" name="TextBox 440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7" name="TextBox 44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08" name="TextBox 440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12" name="TextBox 44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3" name="TextBox 44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14" name="TextBox 44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5" name="TextBox 44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16" name="TextBox 44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7" name="TextBox 44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20" name="TextBox 44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1" name="TextBox 44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22" name="TextBox 44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3" name="TextBox 44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24" name="TextBox 44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5" name="TextBox 44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27" name="TextBox 44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28" name="TextBox 44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9" name="TextBox 44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30" name="TextBox 44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31" name="TextBox 44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32" name="TextBox 44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33" name="TextBox 44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5" name="TextBox 44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6" name="TextBox 443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7" name="TextBox 443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8" name="TextBox 443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9" name="TextBox 443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40" name="TextBox 443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1" name="TextBox 44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42" name="TextBox 444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3" name="TextBox 444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44" name="TextBox 444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5" name="TextBox 44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46" name="TextBox 444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47" name="TextBox 444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48" name="TextBox 444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9" name="TextBox 44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50" name="TextBox 444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1" name="TextBox 445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52" name="TextBox 445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3" name="TextBox 44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54" name="TextBox 445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55" name="TextBox 445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56" name="TextBox 445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7" name="TextBox 44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58" name="TextBox 445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9" name="TextBox 445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60" name="TextBox 445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1" name="TextBox 44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62" name="TextBox 446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63" name="TextBox 446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64" name="TextBox 446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5" name="TextBox 44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66" name="TextBox 446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7" name="TextBox 446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68" name="TextBox 446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9" name="TextBox 44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70" name="TextBox 446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71" name="TextBox 447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72" name="TextBox 447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3" name="TextBox 44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74" name="TextBox 447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5" name="TextBox 447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76" name="TextBox 447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7" name="TextBox 44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78" name="TextBox 447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79" name="TextBox 447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80" name="TextBox 447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1" name="TextBox 44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82" name="TextBox 448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3" name="TextBox 448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84" name="TextBox 448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5" name="TextBox 44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86" name="TextBox 448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87" name="TextBox 448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88" name="TextBox 448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9" name="TextBox 44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90" name="TextBox 448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1" name="TextBox 449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92" name="TextBox 449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3" name="TextBox 449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94" name="TextBox 449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95" name="TextBox 449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96" name="TextBox 449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7" name="TextBox 449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98" name="TextBox 449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9" name="TextBox 449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00" name="TextBox 449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1" name="TextBox 450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02" name="TextBox 450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03" name="TextBox 450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04" name="TextBox 450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5" name="TextBox 45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06" name="TextBox 450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7" name="TextBox 45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08" name="TextBox 450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9" name="TextBox 450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10" name="TextBox 45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11" name="TextBox 45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12" name="TextBox 45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3" name="TextBox 45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14" name="TextBox 45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5" name="TextBox 45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16" name="TextBox 45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7" name="TextBox 45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18" name="TextBox 45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19" name="TextBox 45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20" name="TextBox 45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1" name="TextBox 45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22" name="TextBox 45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3" name="TextBox 45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24" name="TextBox 45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5" name="TextBox 45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26" name="TextBox 45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27" name="TextBox 45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28" name="TextBox 45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9" name="TextBox 45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30" name="TextBox 45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1" name="TextBox 45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32" name="TextBox 45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3" name="TextBox 45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34" name="TextBox 45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35" name="TextBox 45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36" name="TextBox 453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7" name="TextBox 453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38" name="TextBox 453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9" name="TextBox 453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40" name="TextBox 453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1" name="TextBox 45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44" name="TextBox 454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5" name="TextBox 45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46" name="TextBox 454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7" name="TextBox 454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48" name="TextBox 454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9" name="TextBox 45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52" name="TextBox 455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3" name="TextBox 45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54" name="TextBox 455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5" name="TextBox 455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56" name="TextBox 455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7" name="TextBox 45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58" name="TextBox 455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59" name="TextBox 455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60" name="TextBox 455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1" name="TextBox 45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62" name="TextBox 456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3" name="TextBox 456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64" name="TextBox 456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5" name="TextBox 45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66" name="TextBox 456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67" name="TextBox 456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68" name="TextBox 456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9" name="TextBox 45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70" name="TextBox 456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1" name="TextBox 457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72" name="TextBox 457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3" name="TextBox 45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74" name="TextBox 457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75" name="TextBox 457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76" name="TextBox 457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7" name="TextBox 45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78" name="TextBox 457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9" name="TextBox 457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80" name="TextBox 457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1" name="TextBox 45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82" name="TextBox 458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83" name="TextBox 458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84" name="TextBox 458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5" name="TextBox 45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86" name="TextBox 458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7" name="TextBox 458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88" name="TextBox 458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9" name="TextBox 45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90" name="TextBox 458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91" name="TextBox 459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4592" name="TextBox 4591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4593" name="TextBox 4592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4594" name="TextBox 4593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4595" name="TextBox 4594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96" name="TextBox 459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97" name="TextBox 459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98" name="TextBox 459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99" name="TextBox 459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00" name="TextBox 459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1" name="TextBox 460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04" name="TextBox 4603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05" name="TextBox 4604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06" name="TextBox 460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7" name="TextBox 460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08" name="TextBox 460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9" name="TextBox 460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10" name="TextBox 460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1" name="TextBox 461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13" name="TextBox 461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14" name="TextBox 4613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5" name="TextBox 461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16" name="TextBox 4615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7" name="TextBox 461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18" name="TextBox 4617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9" name="TextBox 461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20" name="TextBox 461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21" name="TextBox 462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22" name="TextBox 4621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3" name="TextBox 4622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24" name="TextBox 4623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5" name="TextBox 462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26" name="TextBox 4625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7" name="TextBox 462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28" name="TextBox 4627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29" name="TextBox 4628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30" name="TextBox 462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31" name="TextBox 463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4634" name="TextBox 4633"/>
        <xdr:cNvSpPr txBox="1"/>
      </xdr:nvSpPr>
      <xdr:spPr>
        <a:xfrm>
          <a:off x="1735791" y="9677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35" name="TextBox 463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36" name="TextBox 46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37" name="TextBox 463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38" name="TextBox 463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39" name="TextBox 463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0" name="TextBox 46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42" name="TextBox 464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43" name="TextBox 464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4" name="TextBox 46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45" name="TextBox 464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6" name="TextBox 464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47" name="TextBox 464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8" name="TextBox 46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50" name="TextBox 464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51" name="TextBox 465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2" name="TextBox 46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53" name="TextBox 465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4" name="TextBox 465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55" name="TextBox 465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6" name="TextBox 46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58" name="TextBox 465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59" name="TextBox 465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0" name="TextBox 46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61" name="TextBox 466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2" name="TextBox 466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63" name="TextBox 466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4" name="TextBox 46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66" name="TextBox 466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67" name="TextBox 466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8" name="TextBox 46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69" name="TextBox 466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0" name="TextBox 466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71" name="TextBox 467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2" name="TextBox 46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74" name="TextBox 467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75" name="TextBox 467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6" name="TextBox 46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77" name="TextBox 467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8" name="TextBox 467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79" name="TextBox 467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0" name="TextBox 46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82" name="TextBox 468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83" name="TextBox 468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4" name="TextBox 46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85" name="TextBox 468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6" name="TextBox 468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87" name="TextBox 468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8" name="TextBox 468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90" name="TextBox 468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91" name="TextBox 469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2" name="TextBox 469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93" name="TextBox 469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4" name="TextBox 469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95" name="TextBox 469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6" name="TextBox 469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99" name="TextBox 469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0" name="TextBox 469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01" name="TextBox 470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2" name="TextBox 470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03" name="TextBox 470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4" name="TextBox 470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05" name="TextBox 470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06" name="TextBox 470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07" name="TextBox 470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8" name="TextBox 470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09" name="TextBox 470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0" name="TextBox 470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11" name="TextBox 471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2" name="TextBox 471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13" name="TextBox 471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14" name="TextBox 471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15" name="TextBox 471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6" name="TextBox 471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17" name="TextBox 471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8" name="TextBox 471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19" name="TextBox 471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0" name="TextBox 471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21" name="TextBox 472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22" name="TextBox 472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23" name="TextBox 472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4" name="TextBox 472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25" name="TextBox 472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6" name="TextBox 472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27" name="TextBox 472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8" name="TextBox 472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29" name="TextBox 472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31" name="TextBox 473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2" name="TextBox 473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33" name="TextBox 473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4" name="TextBox 473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35" name="TextBox 473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6" name="TextBox 47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37" name="TextBox 473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38" name="TextBox 473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39" name="TextBox 473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0" name="TextBox 47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41" name="TextBox 474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2" name="TextBox 474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43" name="TextBox 474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4" name="TextBox 47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45" name="TextBox 474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46" name="TextBox 474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47" name="TextBox 474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8" name="TextBox 47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49" name="TextBox 474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0" name="TextBox 474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51" name="TextBox 475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2" name="TextBox 47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53" name="TextBox 475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54" name="TextBox 475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55" name="TextBox 475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6" name="TextBox 47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57" name="TextBox 475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8" name="TextBox 475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59" name="TextBox 475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0" name="TextBox 47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61" name="TextBox 476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62" name="TextBox 476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63" name="TextBox 476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4" name="TextBox 47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65" name="TextBox 476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6" name="TextBox 476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67" name="TextBox 476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8" name="TextBox 47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69" name="TextBox 476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70" name="TextBox 476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71" name="TextBox 477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2" name="TextBox 47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73" name="TextBox 477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4" name="TextBox 477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75" name="TextBox 477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6" name="TextBox 47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79" name="TextBox 477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0" name="TextBox 47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81" name="TextBox 478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2" name="TextBox 478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83" name="TextBox 478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4" name="TextBox 47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86" name="TextBox 478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787" name="TextBox 4786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88" name="TextBox 4787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789" name="TextBox 4788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90" name="TextBox 4789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791" name="TextBox 4790"/>
        <xdr:cNvSpPr txBox="1"/>
      </xdr:nvSpPr>
      <xdr:spPr>
        <a:xfrm>
          <a:off x="365312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92" name="TextBox 4791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365312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794" name="TextBox 4793"/>
        <xdr:cNvSpPr txBox="1"/>
      </xdr:nvSpPr>
      <xdr:spPr>
        <a:xfrm>
          <a:off x="364191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95" name="TextBox 479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96" name="TextBox 479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97" name="TextBox 479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98" name="TextBox 479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99" name="TextBox 479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0" name="TextBox 479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02" name="TextBox 480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03" name="TextBox 4802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04" name="TextBox 4803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05" name="TextBox 480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6" name="TextBox 480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07" name="TextBox 480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8" name="TextBox 480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09" name="TextBox 480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0" name="TextBox 480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11" name="TextBox 481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12" name="TextBox 481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13" name="TextBox 4812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4" name="TextBox 481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15" name="TextBox 4814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6" name="TextBox 481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17" name="TextBox 4816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8" name="TextBox 481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19" name="TextBox 481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20" name="TextBox 481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21" name="TextBox 4820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2" name="TextBox 4821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23" name="TextBox 4822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4" name="TextBox 482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25" name="TextBox 4824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6" name="TextBox 482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27" name="TextBox 4826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28" name="TextBox 4827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29" name="TextBox 482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32" name="TextBox 483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4833" name="TextBox 4832"/>
        <xdr:cNvSpPr txBox="1"/>
      </xdr:nvSpPr>
      <xdr:spPr>
        <a:xfrm>
          <a:off x="1735791" y="9486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34" name="TextBox 483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5" name="TextBox 48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36" name="TextBox 483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7" name="TextBox 483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38" name="TextBox 483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9" name="TextBox 48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40" name="TextBox 483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41" name="TextBox 484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42" name="TextBox 484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3" name="TextBox 48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44" name="TextBox 484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5" name="TextBox 484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46" name="TextBox 484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7" name="TextBox 48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48" name="TextBox 484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49" name="TextBox 484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50" name="TextBox 484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1" name="TextBox 48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52" name="TextBox 485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3" name="TextBox 485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54" name="TextBox 485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5" name="TextBox 48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56" name="TextBox 485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57" name="TextBox 485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58" name="TextBox 485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9" name="TextBox 48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60" name="TextBox 485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1" name="TextBox 486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62" name="TextBox 486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3" name="TextBox 48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64" name="TextBox 486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65" name="TextBox 486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66" name="TextBox 486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7" name="TextBox 48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68" name="TextBox 486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9" name="TextBox 486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70" name="TextBox 486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1" name="TextBox 48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72" name="TextBox 487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73" name="TextBox 487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74" name="TextBox 487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5" name="TextBox 48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76" name="TextBox 487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7" name="TextBox 487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78" name="TextBox 487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9" name="TextBox 48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80" name="TextBox 487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81" name="TextBox 488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82" name="TextBox 488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3" name="TextBox 48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84" name="TextBox 488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5" name="TextBox 488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86" name="TextBox 488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7" name="TextBox 488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88" name="TextBox 488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89" name="TextBox 488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90" name="TextBox 488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1" name="TextBox 489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92" name="TextBox 489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3" name="TextBox 489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94" name="TextBox 489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5" name="TextBox 489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96" name="TextBox 489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97" name="TextBox 489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98" name="TextBox 489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9" name="TextBox 489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00" name="TextBox 489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1" name="TextBox 490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02" name="TextBox 490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3" name="TextBox 490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04" name="TextBox 490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05" name="TextBox 490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06" name="TextBox 490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7" name="TextBox 490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08" name="TextBox 490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9" name="TextBox 490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10" name="TextBox 490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1" name="TextBox 491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12" name="TextBox 491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13" name="TextBox 491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14" name="TextBox 491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5" name="TextBox 491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16" name="TextBox 491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7" name="TextBox 491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18" name="TextBox 491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9" name="TextBox 491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20" name="TextBox 491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21" name="TextBox 492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22" name="TextBox 492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3" name="TextBox 492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24" name="TextBox 492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5" name="TextBox 492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26" name="TextBox 492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7" name="TextBox 492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30" name="TextBox 492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1" name="TextBox 493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32" name="TextBox 493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3" name="TextBox 493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34" name="TextBox 493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5" name="TextBox 49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36" name="TextBox 493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37" name="TextBox 493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38" name="TextBox 493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9" name="TextBox 49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40" name="TextBox 493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1" name="TextBox 494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42" name="TextBox 494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3" name="TextBox 49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44" name="TextBox 494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45" name="TextBox 494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46" name="TextBox 494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7" name="TextBox 49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48" name="TextBox 494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9" name="TextBox 494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50" name="TextBox 494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1" name="TextBox 49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52" name="TextBox 495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53" name="TextBox 495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54" name="TextBox 495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5" name="TextBox 49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56" name="TextBox 495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7" name="TextBox 495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58" name="TextBox 495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9" name="TextBox 49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60" name="TextBox 495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61" name="TextBox 496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62" name="TextBox 496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3" name="TextBox 49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64" name="TextBox 496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5" name="TextBox 496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66" name="TextBox 496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7" name="TextBox 49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68" name="TextBox 496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69" name="TextBox 496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70" name="TextBox 496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1" name="TextBox 49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72" name="TextBox 497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3" name="TextBox 497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74" name="TextBox 497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5" name="TextBox 49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76" name="TextBox 497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77" name="TextBox 497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78" name="TextBox 497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9" name="TextBox 49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80" name="TextBox 497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1" name="TextBox 498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82" name="TextBox 498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3" name="TextBox 49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84" name="TextBox 498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85" name="TextBox 498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86" name="TextBox 4985"/>
        <xdr:cNvSpPr txBox="1"/>
      </xdr:nvSpPr>
      <xdr:spPr>
        <a:xfrm>
          <a:off x="1651187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7" name="TextBox 4986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88" name="TextBox 4987"/>
        <xdr:cNvSpPr txBox="1"/>
      </xdr:nvSpPr>
      <xdr:spPr>
        <a:xfrm>
          <a:off x="1622612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9" name="TextBox 4988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90" name="TextBox 4989"/>
        <xdr:cNvSpPr txBox="1"/>
      </xdr:nvSpPr>
      <xdr:spPr>
        <a:xfrm>
          <a:off x="1613087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91" name="TextBox 4990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92" name="TextBox 4991"/>
        <xdr:cNvSpPr txBox="1"/>
      </xdr:nvSpPr>
      <xdr:spPr>
        <a:xfrm>
          <a:off x="1613087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93" name="TextBox 4992"/>
        <xdr:cNvSpPr txBox="1"/>
      </xdr:nvSpPr>
      <xdr:spPr>
        <a:xfrm>
          <a:off x="1735791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4994" name="TextBox 499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5" name="TextBox 499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4996" name="TextBox 499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7" name="TextBox 499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4998" name="TextBox 499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9" name="TextBox 499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00" name="TextBox 499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01" name="TextBox 500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04" name="TextBox 500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5" name="TextBox 500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06" name="TextBox 500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7" name="TextBox 500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08" name="TextBox 500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9" name="TextBox 500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12" name="TextBox 5011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3" name="TextBox 501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14" name="TextBox 5013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5" name="TextBox 501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16" name="TextBox 5015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7" name="TextBox 501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20" name="TextBox 5019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1" name="TextBox 5020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22" name="TextBox 5021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3" name="TextBox 502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24" name="TextBox 5023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5" name="TextBox 502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28" name="TextBox 502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29" name="TextBox 502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30" name="TextBox 502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31" name="TextBox 503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261702" cy="396840"/>
    <xdr:sp macro="" textlink="">
      <xdr:nvSpPr>
        <xdr:cNvPr id="5032" name="TextBox 5031"/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33" name="TextBox 503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4" name="TextBox 50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35" name="TextBox 503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6" name="TextBox 503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37" name="TextBox 503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8" name="TextBox 50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39" name="TextBox 503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40" name="TextBox 503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41" name="TextBox 504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2" name="TextBox 50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43" name="TextBox 504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4" name="TextBox 504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45" name="TextBox 504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6" name="TextBox 50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47" name="TextBox 504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48" name="TextBox 504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49" name="TextBox 504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0" name="TextBox 50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51" name="TextBox 505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2" name="TextBox 505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53" name="TextBox 505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4" name="TextBox 50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55" name="TextBox 505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56" name="TextBox 505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57" name="TextBox 505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8" name="TextBox 50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59" name="TextBox 505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0" name="TextBox 505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61" name="TextBox 506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2" name="TextBox 50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63" name="TextBox 506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64" name="TextBox 506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65" name="TextBox 506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6" name="TextBox 50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67" name="TextBox 506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8" name="TextBox 506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69" name="TextBox 506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0" name="TextBox 50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71" name="TextBox 507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72" name="TextBox 507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73" name="TextBox 507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4" name="TextBox 50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75" name="TextBox 507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6" name="TextBox 507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77" name="TextBox 507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8" name="TextBox 50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79" name="TextBox 507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80" name="TextBox 507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81" name="TextBox 508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2" name="TextBox 50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83" name="TextBox 508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4" name="TextBox 508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85" name="TextBox 508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6" name="TextBox 508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89" name="TextBox 508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0" name="TextBox 508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91" name="TextBox 509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2" name="TextBox 509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93" name="TextBox 509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4" name="TextBox 509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97" name="TextBox 509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8" name="TextBox 509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99" name="TextBox 509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0" name="TextBox 509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01" name="TextBox 510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2" name="TextBox 510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03" name="TextBox 510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05" name="TextBox 510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6" name="TextBox 510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07" name="TextBox 510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8" name="TextBox 510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09" name="TextBox 510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0" name="TextBox 510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11" name="TextBox 511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13" name="TextBox 511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4" name="TextBox 511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15" name="TextBox 511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6" name="TextBox 511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17" name="TextBox 511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8" name="TextBox 511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19" name="TextBox 511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21" name="TextBox 512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2" name="TextBox 512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23" name="TextBox 512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4" name="TextBox 512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25" name="TextBox 512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6" name="TextBox 512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28" name="TextBox 512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29" name="TextBox 512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0" name="TextBox 512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31" name="TextBox 513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2" name="TextBox 513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33" name="TextBox 513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4" name="TextBox 51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36" name="TextBox 513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37" name="TextBox 513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8" name="TextBox 51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39" name="TextBox 513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0" name="TextBox 513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41" name="TextBox 514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2" name="TextBox 51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44" name="TextBox 514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45" name="TextBox 514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6" name="TextBox 51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47" name="TextBox 514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8" name="TextBox 514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49" name="TextBox 514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0" name="TextBox 51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52" name="TextBox 515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53" name="TextBox 515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4" name="TextBox 51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55" name="TextBox 515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6" name="TextBox 515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57" name="TextBox 515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8" name="TextBox 51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61" name="TextBox 516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2" name="TextBox 51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63" name="TextBox 516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4" name="TextBox 516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65" name="TextBox 516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6" name="TextBox 51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68" name="TextBox 516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69" name="TextBox 516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0" name="TextBox 51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71" name="TextBox 517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2" name="TextBox 517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73" name="TextBox 517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4" name="TextBox 51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76" name="TextBox 517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77" name="TextBox 517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8" name="TextBox 51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79" name="TextBox 517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80" name="TextBox 517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81" name="TextBox 518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82" name="TextBox 51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84" name="TextBox 518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55111"/>
    <xdr:sp macro="" textlink="">
      <xdr:nvSpPr>
        <xdr:cNvPr id="5185" name="TextBox 5184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55111"/>
    <xdr:sp macro="" textlink="">
      <xdr:nvSpPr>
        <xdr:cNvPr id="5186" name="TextBox 5185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55111"/>
    <xdr:sp macro="" textlink="">
      <xdr:nvSpPr>
        <xdr:cNvPr id="5187" name="TextBox 5186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55111"/>
    <xdr:sp macro="" textlink="">
      <xdr:nvSpPr>
        <xdr:cNvPr id="5188" name="TextBox 5187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 editAs="oneCell">
    <xdr:from>
      <xdr:col>3</xdr:col>
      <xdr:colOff>1066800</xdr:colOff>
      <xdr:row>0</xdr:row>
      <xdr:rowOff>47625</xdr:rowOff>
    </xdr:from>
    <xdr:to>
      <xdr:col>4</xdr:col>
      <xdr:colOff>504825</xdr:colOff>
      <xdr:row>2</xdr:row>
      <xdr:rowOff>19050</xdr:rowOff>
    </xdr:to>
    <xdr:pic>
      <xdr:nvPicPr>
        <xdr:cNvPr id="5189" name="Picture 5188" descr="scan0031">
          <a:extLst>
            <a:ext uri="{FF2B5EF4-FFF2-40B4-BE49-F238E27FC236}">
              <a16:creationId xmlns="" xmlns:a16="http://schemas.microsoft.com/office/drawing/2014/main" id="{9633C5D5-AAC8-4518-9656-289CDC8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0" y="47625"/>
          <a:ext cx="571500" cy="323850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261702" cy="39684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299</xdr:row>
      <xdr:rowOff>123265</xdr:rowOff>
    </xdr:from>
    <xdr:ext cx="184731" cy="255111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300</xdr:row>
      <xdr:rowOff>381000</xdr:rowOff>
    </xdr:from>
    <xdr:ext cx="184731" cy="255111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300</xdr:row>
      <xdr:rowOff>381000</xdr:rowOff>
    </xdr:from>
    <xdr:ext cx="184731" cy="255111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299</xdr:row>
      <xdr:rowOff>123265</xdr:rowOff>
    </xdr:from>
    <xdr:ext cx="184731" cy="255111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85" name="TextBox 538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6" name="TextBox 53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87" name="TextBox 538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8" name="TextBox 53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89" name="TextBox 538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0" name="TextBox 538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1" name="TextBox 539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2" name="TextBox 539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3" name="TextBox 539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95" name="TextBox 539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6" name="TextBox 53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97" name="TextBox 539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8" name="TextBox 539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99" name="TextBox 539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0" name="TextBox 53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1" name="TextBox 540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03" name="TextBox 540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4" name="TextBox 54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05" name="TextBox 540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6" name="TextBox 540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07" name="TextBox 540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8" name="TextBox 54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9" name="TextBox 540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11" name="TextBox 541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2" name="TextBox 54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13" name="TextBox 541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4" name="TextBox 541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15" name="TextBox 541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6" name="TextBox 54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9" name="TextBox 541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21" name="TextBox 54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2" name="TextBox 54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423" name="TextBox 5422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24" name="TextBox 542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5" name="TextBox 54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26" name="TextBox 542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7" name="TextBox 542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28" name="TextBox 542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9" name="TextBox 54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0" name="TextBox 542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1" name="TextBox 543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32" name="TextBox 543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3" name="TextBox 54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34" name="TextBox 543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5" name="TextBox 543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36" name="TextBox 543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7" name="TextBox 54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8" name="TextBox 543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9" name="TextBox 543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0" name="TextBox 543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1" name="TextBox 54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42" name="TextBox 544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3" name="TextBox 544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44" name="TextBox 544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5" name="TextBox 54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46" name="TextBox 544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47" name="TextBox 544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8" name="TextBox 544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9" name="TextBox 54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0" name="TextBox 544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1" name="TextBox 545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52" name="TextBox 545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3" name="TextBox 54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54" name="TextBox 545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55" name="TextBox 545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56" name="TextBox 545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7" name="TextBox 54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8" name="TextBox 545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9" name="TextBox 545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0" name="TextBox 545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1" name="TextBox 54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62" name="TextBox 546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63" name="TextBox 546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64" name="TextBox 546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5" name="TextBox 54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66" name="TextBox 546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7" name="TextBox 546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8" name="TextBox 546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9" name="TextBox 54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0" name="TextBox 546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1" name="TextBox 547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72" name="TextBox 547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3" name="TextBox 54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74" name="TextBox 547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5" name="TextBox 547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76" name="TextBox 547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7" name="TextBox 547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8" name="TextBox 547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9" name="TextBox 547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0" name="TextBox 54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1" name="TextBox 54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82" name="TextBox 54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3" name="TextBox 54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84" name="TextBox 54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5" name="TextBox 54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86" name="TextBox 54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87" name="TextBox 54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8" name="TextBox 548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9" name="TextBox 548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0" name="TextBox 548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1" name="TextBox 54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92" name="TextBox 549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3" name="TextBox 54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94" name="TextBox 549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95" name="TextBox 549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96" name="TextBox 549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7" name="TextBox 549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8" name="TextBox 549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9" name="TextBox 54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0" name="TextBox 549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1" name="TextBox 55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02" name="TextBox 550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03" name="TextBox 550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04" name="TextBox 550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5" name="TextBox 550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06" name="TextBox 550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7" name="TextBox 55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8" name="TextBox 550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9" name="TextBox 55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0" name="TextBox 550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1" name="TextBox 551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12" name="TextBox 551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3" name="TextBox 551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14" name="TextBox 551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5" name="TextBox 551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16" name="TextBox 551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7" name="TextBox 551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8" name="TextBox 551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9" name="TextBox 551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0" name="TextBox 551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1" name="TextBox 552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22" name="TextBox 552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3" name="TextBox 552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24" name="TextBox 552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5" name="TextBox 55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26" name="TextBox 552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27" name="TextBox 552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8" name="TextBox 552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9" name="TextBox 55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0" name="TextBox 552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1" name="TextBox 553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32" name="TextBox 553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3" name="TextBox 55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34" name="TextBox 553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35" name="TextBox 553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36" name="TextBox 553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7" name="TextBox 55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8" name="TextBox 553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9" name="TextBox 553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0" name="TextBox 553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1" name="TextBox 55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42" name="TextBox 554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43" name="TextBox 554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44" name="TextBox 554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5" name="TextBox 55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46" name="TextBox 554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7" name="TextBox 554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8" name="TextBox 554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9" name="TextBox 55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0" name="TextBox 554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1" name="TextBox 555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52" name="TextBox 555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3" name="TextBox 55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54" name="TextBox 555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5" name="TextBox 555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56" name="TextBox 555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7" name="TextBox 55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8" name="TextBox 555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9" name="TextBox 555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0" name="TextBox 555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1" name="TextBox 55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62" name="TextBox 556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3" name="TextBox 556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64" name="TextBox 556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5" name="TextBox 55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66" name="TextBox 556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67" name="TextBox 556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8" name="TextBox 556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9" name="TextBox 55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70" name="TextBox 556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1" name="TextBox 557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72" name="TextBox 557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3" name="TextBox 55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74" name="TextBox 557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75" name="TextBox 557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6" name="TextBox 5575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7" name="TextBox 5576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8" name="TextBox 5577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9" name="TextBox 5578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80" name="TextBox 55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1" name="TextBox 55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82" name="TextBox 55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3" name="TextBox 55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84" name="TextBox 55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5" name="TextBox 55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6" name="TextBox 55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7" name="TextBox 55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8" name="TextBox 558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9" name="TextBox 558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0" name="TextBox 558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1" name="TextBox 55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92" name="TextBox 559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3" name="TextBox 55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94" name="TextBox 559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5" name="TextBox 559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8" name="TextBox 559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9" name="TextBox 55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0" name="TextBox 559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1" name="TextBox 56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02" name="TextBox 560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3" name="TextBox 560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04" name="TextBox 560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05" name="TextBox 560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06" name="TextBox 560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7" name="TextBox 56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8" name="TextBox 560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9" name="TextBox 56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10" name="TextBox 560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11" name="TextBox 561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2" name="TextBox 561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3" name="TextBox 561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4" name="TextBox 561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5" name="TextBox 561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6" name="TextBox 561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7" name="TextBox 561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618" name="TextBox 5617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19" name="TextBox 561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0" name="TextBox 56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1" name="TextBox 562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2" name="TextBox 562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23" name="TextBox 562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4" name="TextBox 56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25" name="TextBox 562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26" name="TextBox 562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27" name="TextBox 562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8" name="TextBox 56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9" name="TextBox 562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0" name="TextBox 562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1" name="TextBox 563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2" name="TextBox 56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33" name="TextBox 563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34" name="TextBox 563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35" name="TextBox 563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6" name="TextBox 56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37" name="TextBox 563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8" name="TextBox 563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9" name="TextBox 563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0" name="TextBox 56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1" name="TextBox 564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42" name="TextBox 564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43" name="TextBox 564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4" name="TextBox 56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45" name="TextBox 564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6" name="TextBox 564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47" name="TextBox 564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8" name="TextBox 56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9" name="TextBox 564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0" name="TextBox 564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1" name="TextBox 565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2" name="TextBox 56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53" name="TextBox 565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4" name="TextBox 565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55" name="TextBox 565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6" name="TextBox 56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57" name="TextBox 565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8" name="TextBox 565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9" name="TextBox 565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0" name="TextBox 56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1" name="TextBox 566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2" name="TextBox 566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63" name="TextBox 566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4" name="TextBox 56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65" name="TextBox 566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66" name="TextBox 566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67" name="TextBox 566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8" name="TextBox 56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9" name="TextBox 566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0" name="TextBox 566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1" name="TextBox 567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2" name="TextBox 567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73" name="TextBox 567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74" name="TextBox 567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75" name="TextBox 567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6" name="TextBox 567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77" name="TextBox 567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8" name="TextBox 567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9" name="TextBox 567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0" name="TextBox 567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1" name="TextBox 568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82" name="TextBox 568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83" name="TextBox 568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4" name="TextBox 568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85" name="TextBox 568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6" name="TextBox 56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87" name="TextBox 568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8" name="TextBox 56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9" name="TextBox 568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0" name="TextBox 568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1" name="TextBox 569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2" name="TextBox 569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93" name="TextBox 569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4" name="TextBox 569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95" name="TextBox 569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6" name="TextBox 56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97" name="TextBox 569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8" name="TextBox 569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9" name="TextBox 569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0" name="TextBox 56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1" name="TextBox 570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2" name="TextBox 570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03" name="TextBox 570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4" name="TextBox 57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05" name="TextBox 570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06" name="TextBox 570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07" name="TextBox 570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8" name="TextBox 57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9" name="TextBox 570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0" name="TextBox 570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1" name="TextBox 571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2" name="TextBox 57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13" name="TextBox 571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14" name="TextBox 571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15" name="TextBox 571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6" name="TextBox 57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17" name="TextBox 571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8" name="TextBox 571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9" name="TextBox 571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0" name="TextBox 57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1" name="TextBox 57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22" name="TextBox 57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23" name="TextBox 572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4" name="TextBox 57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25" name="TextBox 572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6" name="TextBox 572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27" name="TextBox 572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8" name="TextBox 57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9" name="TextBox 572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0" name="TextBox 572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1" name="TextBox 573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2" name="TextBox 57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33" name="TextBox 573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4" name="TextBox 573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35" name="TextBox 573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6" name="TextBox 57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37" name="TextBox 573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8" name="TextBox 573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9" name="TextBox 573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0" name="TextBox 57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1" name="TextBox 574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2" name="TextBox 574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43" name="TextBox 574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4" name="TextBox 57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45" name="TextBox 574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46" name="TextBox 574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47" name="TextBox 574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8" name="TextBox 57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9" name="TextBox 574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0" name="TextBox 574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1" name="TextBox 575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2" name="TextBox 57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53" name="TextBox 575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54" name="TextBox 575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55" name="TextBox 575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6" name="TextBox 57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57" name="TextBox 575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8" name="TextBox 575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9" name="TextBox 575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0" name="TextBox 57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1" name="TextBox 576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62" name="TextBox 576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63" name="TextBox 576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4" name="TextBox 57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65" name="TextBox 576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6" name="TextBox 576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67" name="TextBox 576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8" name="TextBox 57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9" name="TextBox 576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70" name="TextBox 576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1" name="TextBox 5770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772" name="TextBox 5771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3" name="TextBox 5772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74" name="TextBox 57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5" name="TextBox 57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76" name="TextBox 57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7" name="TextBox 57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78" name="TextBox 57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9" name="TextBox 57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0" name="TextBox 57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1" name="TextBox 57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2" name="TextBox 57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3" name="TextBox 57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84" name="TextBox 57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5" name="TextBox 57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86" name="TextBox 57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7" name="TextBox 57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88" name="TextBox 57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9" name="TextBox 57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0" name="TextBox 57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1" name="TextBox 57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92" name="TextBox 57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3" name="TextBox 57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94" name="TextBox 57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5" name="TextBox 57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96" name="TextBox 57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7" name="TextBox 57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8" name="TextBox 57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9" name="TextBox 57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00" name="TextBox 57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1" name="TextBox 58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02" name="TextBox 58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3" name="TextBox 58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04" name="TextBox 58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5" name="TextBox 58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6" name="TextBox 58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7" name="TextBox 58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8" name="TextBox 580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9" name="TextBox 580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0" name="TextBox 58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11" name="TextBox 58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5812" name="TextBox 5811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13" name="TextBox 581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4" name="TextBox 58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15" name="TextBox 581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6" name="TextBox 58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17" name="TextBox 581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8" name="TextBox 58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9" name="TextBox 581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0" name="TextBox 581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1" name="TextBox 582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2" name="TextBox 58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23" name="TextBox 582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4" name="TextBox 58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25" name="TextBox 582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6" name="TextBox 58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27" name="TextBox 582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8" name="TextBox 582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9" name="TextBox 582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0" name="TextBox 58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1" name="TextBox 583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2" name="TextBox 58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33" name="TextBox 583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4" name="TextBox 58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35" name="TextBox 583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36" name="TextBox 583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37" name="TextBox 583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8" name="TextBox 58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9" name="TextBox 583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0" name="TextBox 58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1" name="TextBox 584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2" name="TextBox 58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43" name="TextBox 584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44" name="TextBox 584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45" name="TextBox 584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6" name="TextBox 58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47" name="TextBox 584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8" name="TextBox 58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9" name="TextBox 584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0" name="TextBox 58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1" name="TextBox 585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52" name="TextBox 585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53" name="TextBox 585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4" name="TextBox 58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55" name="TextBox 585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6" name="TextBox 58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57" name="TextBox 585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8" name="TextBox 58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9" name="TextBox 585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0" name="TextBox 585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1" name="TextBox 586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2" name="TextBox 58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63" name="TextBox 586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4" name="TextBox 58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65" name="TextBox 586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6" name="TextBox 58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67" name="TextBox 586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8" name="TextBox 586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9" name="TextBox 586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0" name="TextBox 58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1" name="TextBox 587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2" name="TextBox 58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73" name="TextBox 587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4" name="TextBox 587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75" name="TextBox 587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76" name="TextBox 587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77" name="TextBox 587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8" name="TextBox 58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9" name="TextBox 587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0" name="TextBox 58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1" name="TextBox 588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2" name="TextBox 588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83" name="TextBox 588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84" name="TextBox 588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85" name="TextBox 588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6" name="TextBox 58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87" name="TextBox 588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8" name="TextBox 58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9" name="TextBox 588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0" name="TextBox 588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1" name="TextBox 589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92" name="TextBox 589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93" name="TextBox 589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4" name="TextBox 58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95" name="TextBox 589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6" name="TextBox 58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97" name="TextBox 589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8" name="TextBox 58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9" name="TextBox 58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0" name="TextBox 58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1" name="TextBox 590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2" name="TextBox 59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03" name="TextBox 590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4" name="TextBox 59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05" name="TextBox 590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6" name="TextBox 59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07" name="TextBox 590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8" name="TextBox 590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9" name="TextBox 590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0" name="TextBox 59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1" name="TextBox 591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2" name="TextBox 59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13" name="TextBox 591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4" name="TextBox 59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15" name="TextBox 591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16" name="TextBox 591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17" name="TextBox 591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8" name="TextBox 59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9" name="TextBox 591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0" name="TextBox 59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1" name="TextBox 592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2" name="TextBox 59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23" name="TextBox 592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24" name="TextBox 592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25" name="TextBox 592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6" name="TextBox 59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27" name="TextBox 592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8" name="TextBox 59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9" name="TextBox 592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0" name="TextBox 59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1" name="TextBox 593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32" name="TextBox 593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33" name="TextBox 593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4" name="TextBox 59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35" name="TextBox 593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6" name="TextBox 59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37" name="TextBox 593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8" name="TextBox 59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9" name="TextBox 593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0" name="TextBox 593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1" name="TextBox 594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2" name="TextBox 59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43" name="TextBox 594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4" name="TextBox 59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45" name="TextBox 594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6" name="TextBox 59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47" name="TextBox 594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8" name="TextBox 594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9" name="TextBox 594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0" name="TextBox 59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1" name="TextBox 595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2" name="TextBox 59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53" name="TextBox 595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4" name="TextBox 59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55" name="TextBox 595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56" name="TextBox 595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57" name="TextBox 595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8" name="TextBox 59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9" name="TextBox 595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0" name="TextBox 59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1" name="TextBox 596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2" name="TextBox 59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63" name="TextBox 596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64" name="TextBox 596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65" name="TextBox 596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6" name="TextBox 59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67" name="TextBox 596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8" name="TextBox 59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9" name="TextBox 596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0" name="TextBox 59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1" name="TextBox 597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2" name="TextBox 597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3" name="TextBox 59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4" name="TextBox 59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75" name="TextBox 59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6" name="TextBox 59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77" name="TextBox 59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8" name="TextBox 59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79" name="TextBox 59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0" name="TextBox 59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1" name="TextBox 59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82" name="TextBox 59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83" name="TextBox 59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4" name="TextBox 59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85" name="TextBox 59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6" name="TextBox 59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87" name="TextBox 59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8" name="TextBox 59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9" name="TextBox 59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0" name="TextBox 59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91" name="TextBox 59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2" name="TextBox 59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93" name="TextBox 59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4" name="TextBox 59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95" name="TextBox 59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6" name="TextBox 59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7" name="TextBox 59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8" name="TextBox 59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9" name="TextBox 59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0" name="TextBox 59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01" name="TextBox 60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2" name="TextBox 60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003" name="TextBox 6002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04" name="TextBox 600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5" name="TextBox 60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06" name="TextBox 600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7" name="TextBox 600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08" name="TextBox 600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9" name="TextBox 60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0" name="TextBox 60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1" name="TextBox 60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12" name="TextBox 601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3" name="TextBox 60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14" name="TextBox 601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5" name="TextBox 601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16" name="TextBox 601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7" name="TextBox 60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8" name="TextBox 601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9" name="TextBox 601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0" name="TextBox 601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1" name="TextBox 60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22" name="TextBox 602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3" name="TextBox 602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24" name="TextBox 602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5" name="TextBox 60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26" name="TextBox 602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27" name="TextBox 602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8" name="TextBox 602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9" name="TextBox 60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0" name="TextBox 602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1" name="TextBox 603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32" name="TextBox 603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3" name="TextBox 60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34" name="TextBox 603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35" name="TextBox 603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36" name="TextBox 603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7" name="TextBox 60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8" name="TextBox 603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9" name="TextBox 603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0" name="TextBox 603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1" name="TextBox 60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42" name="TextBox 604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43" name="TextBox 604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44" name="TextBox 604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5" name="TextBox 60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46" name="TextBox 604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7" name="TextBox 604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8" name="TextBox 604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9" name="TextBox 60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0" name="TextBox 604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1" name="TextBox 605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52" name="TextBox 605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3" name="TextBox 60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54" name="TextBox 605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5" name="TextBox 605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56" name="TextBox 605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7" name="TextBox 60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8" name="TextBox 605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9" name="TextBox 605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0" name="TextBox 605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1" name="TextBox 60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62" name="TextBox 606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3" name="TextBox 606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64" name="TextBox 606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5" name="TextBox 606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66" name="TextBox 606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67" name="TextBox 606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8" name="TextBox 606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9" name="TextBox 60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0" name="TextBox 606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1" name="TextBox 60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72" name="TextBox 607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3" name="TextBox 607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74" name="TextBox 607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75" name="TextBox 607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76" name="TextBox 607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7" name="TextBox 60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8" name="TextBox 607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9" name="TextBox 60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0" name="TextBox 607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1" name="TextBox 608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82" name="TextBox 60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83" name="TextBox 60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84" name="TextBox 60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5" name="TextBox 60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86" name="TextBox 60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7" name="TextBox 60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8" name="TextBox 60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9" name="TextBox 60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0" name="TextBox 60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1" name="TextBox 60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92" name="TextBox 60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3" name="TextBox 60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94" name="TextBox 60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5" name="TextBox 60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96" name="TextBox 60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7" name="TextBox 60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8" name="TextBox 60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9" name="TextBox 60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0" name="TextBox 60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1" name="TextBox 61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02" name="TextBox 61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3" name="TextBox 61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04" name="TextBox 61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5" name="TextBox 61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06" name="TextBox 61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07" name="TextBox 61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8" name="TextBox 610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9" name="TextBox 61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0" name="TextBox 610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1" name="TextBox 611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12" name="TextBox 611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3" name="TextBox 61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14" name="TextBox 611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15" name="TextBox 611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16" name="TextBox 611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7" name="TextBox 61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8" name="TextBox 611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9" name="TextBox 611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0" name="TextBox 611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1" name="TextBox 61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22" name="TextBox 612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23" name="TextBox 612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24" name="TextBox 612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5" name="TextBox 61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26" name="TextBox 612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7" name="TextBox 612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8" name="TextBox 612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9" name="TextBox 61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0" name="TextBox 612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1" name="TextBox 613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32" name="TextBox 613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3" name="TextBox 61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34" name="TextBox 613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5" name="TextBox 613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36" name="TextBox 613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7" name="TextBox 61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8" name="TextBox 613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9" name="TextBox 613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0" name="TextBox 613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1" name="TextBox 61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42" name="TextBox 614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3" name="TextBox 614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44" name="TextBox 614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5" name="TextBox 61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46" name="TextBox 614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47" name="TextBox 614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8" name="TextBox 614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9" name="TextBox 61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0" name="TextBox 614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1" name="TextBox 615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52" name="TextBox 615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3" name="TextBox 61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54" name="TextBox 615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55" name="TextBox 615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56" name="TextBox 615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7" name="TextBox 61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8" name="TextBox 615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9" name="TextBox 615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60" name="TextBox 615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1" name="TextBox 61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2" name="TextBox 616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3" name="TextBox 616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4" name="TextBox 616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5" name="TextBox 616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66" name="TextBox 616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7" name="TextBox 616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68" name="TextBox 616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9" name="TextBox 61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0" name="TextBox 616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72" name="TextBox 617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73" name="TextBox 617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74" name="TextBox 61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76" name="TextBox 61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7" name="TextBox 61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8" name="TextBox 61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9" name="TextBox 61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0" name="TextBox 61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1" name="TextBox 61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82" name="TextBox 618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3" name="TextBox 618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84" name="TextBox 618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5" name="TextBox 61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86" name="TextBox 618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7" name="TextBox 61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8" name="TextBox 618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9" name="TextBox 618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0" name="TextBox 61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1" name="TextBox 61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2" name="TextBox 619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3" name="TextBox 619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194" name="TextBox 6193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95" name="TextBox 619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6" name="TextBox 61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97" name="TextBox 619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8" name="TextBox 61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99" name="TextBox 619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0" name="TextBox 61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1" name="TextBox 62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02" name="TextBox 62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03" name="TextBox 620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4" name="TextBox 62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05" name="TextBox 620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6" name="TextBox 62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07" name="TextBox 620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8" name="TextBox 62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9" name="TextBox 620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0" name="TextBox 620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1" name="TextBox 621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2" name="TextBox 62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13" name="TextBox 621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4" name="TextBox 62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15" name="TextBox 621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6" name="TextBox 62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17" name="TextBox 621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8" name="TextBox 621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9" name="TextBox 621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0" name="TextBox 62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1" name="TextBox 622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2" name="TextBox 62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23" name="TextBox 622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4" name="TextBox 62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25" name="TextBox 622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26" name="TextBox 622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27" name="TextBox 622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8" name="TextBox 62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9" name="TextBox 622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0" name="TextBox 62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1" name="TextBox 623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2" name="TextBox 62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33" name="TextBox 623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34" name="TextBox 623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35" name="TextBox 623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6" name="TextBox 62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37" name="TextBox 623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8" name="TextBox 62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9" name="TextBox 623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0" name="TextBox 62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1" name="TextBox 624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42" name="TextBox 624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43" name="TextBox 624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4" name="TextBox 62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45" name="TextBox 624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6" name="TextBox 62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47" name="TextBox 624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8" name="TextBox 62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9" name="TextBox 624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0" name="TextBox 624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1" name="TextBox 625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2" name="TextBox 62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53" name="TextBox 625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4" name="TextBox 62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55" name="TextBox 625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6" name="TextBox 62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57" name="TextBox 625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8" name="TextBox 625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9" name="TextBox 625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0" name="TextBox 62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1" name="TextBox 626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2" name="TextBox 62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63" name="TextBox 626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4" name="TextBox 62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65" name="TextBox 626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66" name="TextBox 626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67" name="TextBox 626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8" name="TextBox 62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9" name="TextBox 626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0" name="TextBox 62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1" name="TextBox 627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2" name="TextBox 62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73" name="TextBox 62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74" name="TextBox 62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75" name="TextBox 62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6" name="TextBox 62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77" name="TextBox 62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8" name="TextBox 62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9" name="TextBox 62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0" name="TextBox 62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1" name="TextBox 62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82" name="TextBox 62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83" name="TextBox 62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4" name="TextBox 62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85" name="TextBox 62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6" name="TextBox 62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87" name="TextBox 62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8" name="TextBox 62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9" name="TextBox 62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0" name="TextBox 62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1" name="TextBox 62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2" name="TextBox 62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93" name="TextBox 62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4" name="TextBox 62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95" name="TextBox 62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6" name="TextBox 62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97" name="TextBox 62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8" name="TextBox 62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9" name="TextBox 629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0" name="TextBox 62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1" name="TextBox 630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2" name="TextBox 63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03" name="TextBox 630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4" name="TextBox 63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05" name="TextBox 630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06" name="TextBox 630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07" name="TextBox 630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8" name="TextBox 63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9" name="TextBox 630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0" name="TextBox 63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1" name="TextBox 631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2" name="TextBox 63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13" name="TextBox 631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14" name="TextBox 631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15" name="TextBox 631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6" name="TextBox 63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17" name="TextBox 631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8" name="TextBox 63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9" name="TextBox 631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0" name="TextBox 63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1" name="TextBox 632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22" name="TextBox 632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23" name="TextBox 632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4" name="TextBox 63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25" name="TextBox 632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6" name="TextBox 63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27" name="TextBox 632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8" name="TextBox 63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9" name="TextBox 632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0" name="TextBox 632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1" name="TextBox 633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2" name="TextBox 63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33" name="TextBox 633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4" name="TextBox 63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35" name="TextBox 633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6" name="TextBox 63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37" name="TextBox 633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8" name="TextBox 633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9" name="TextBox 633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0" name="TextBox 63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41" name="TextBox 634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2" name="TextBox 63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43" name="TextBox 634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4" name="TextBox 63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45" name="TextBox 634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46" name="TextBox 634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3" name="TextBox 635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54" name="TextBox 635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5" name="TextBox 6354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56" name="TextBox 6355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9" name="TextBox 6358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63" name="TextBox 6362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64" name="TextBox 6363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5" name="TextBox 6374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0" name="TextBox 6379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1" name="TextBox 6380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3" name="TextBox 6382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6930" cy="283457"/>
    <xdr:sp macro="" textlink="">
      <xdr:nvSpPr>
        <xdr:cNvPr id="6385" name="TextBox 6384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64191" y="107061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86" name="TextBox 6385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8" name="TextBox 6387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92" name="TextBox 6391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93" name="TextBox 6392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0" name="TextBox 6399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01" name="TextBox 6400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4" name="TextBox 6403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8" name="TextBox 6407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09" name="TextBox 6408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16" name="TextBox 6415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17" name="TextBox 6416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18" name="TextBox 6417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0" name="TextBox 6419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26" name="TextBox 6425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34" name="TextBox 6433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36" name="TextBox 6435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4" name="TextBox 6443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49" name="TextBox 6448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50" name="TextBox 6449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52" name="TextBox 6451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57" name="TextBox 6456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0" name="TextBox 6459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4" name="TextBox 6463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65" name="TextBox 6464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66" name="TextBox 6465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72" name="TextBox 6471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0" name="TextBox 6479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81" name="TextBox 6480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82" name="TextBox 6481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92" name="TextBox 6491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98" name="TextBox 6497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0" name="TextBox 6499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4" name="TextBox 6503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05" name="TextBox 6504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12" name="TextBox 6511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13" name="TextBox 6512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16" name="TextBox 6515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0" name="TextBox 6519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22" name="TextBox 6521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4" name="TextBox 6523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29" name="TextBox 6528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30" name="TextBox 6529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32" name="TextBox 6531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36" name="TextBox 6535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37" name="TextBox 653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229</xdr:row>
      <xdr:rowOff>0</xdr:rowOff>
    </xdr:from>
    <xdr:ext cx="184731" cy="283457"/>
    <xdr:sp macro="" textlink="">
      <xdr:nvSpPr>
        <xdr:cNvPr id="6538" name="TextBox 653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213584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5487"/>
    <xdr:sp macro="" textlink="">
      <xdr:nvSpPr>
        <xdr:cNvPr id="6539" name="TextBox 6538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5487"/>
    <xdr:sp macro="" textlink="">
      <xdr:nvSpPr>
        <xdr:cNvPr id="6541" name="TextBox 6540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2" name="TextBox 6541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5487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65312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4" name="TextBox 6543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5487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5487"/>
    <xdr:sp macro="" textlink="">
      <xdr:nvSpPr>
        <xdr:cNvPr id="6546" name="TextBox 6545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64191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7778"/>
    <xdr:sp macro="" textlink="">
      <xdr:nvSpPr>
        <xdr:cNvPr id="6547" name="TextBox 6546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7778"/>
    <xdr:sp macro="" textlink="">
      <xdr:nvSpPr>
        <xdr:cNvPr id="6549" name="TextBox 6548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7778"/>
    <xdr:sp macro="" textlink="">
      <xdr:nvSpPr>
        <xdr:cNvPr id="6551" name="TextBox 6550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65312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52" name="TextBox 6551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7778"/>
    <xdr:sp macro="" textlink="">
      <xdr:nvSpPr>
        <xdr:cNvPr id="6553" name="TextBox 6552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7778"/>
    <xdr:sp macro="" textlink="">
      <xdr:nvSpPr>
        <xdr:cNvPr id="6554" name="TextBox 6553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64191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6214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6214"/>
    <xdr:sp macro="" textlink="">
      <xdr:nvSpPr>
        <xdr:cNvPr id="6557" name="TextBox 6556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58" name="TextBox 6557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6214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65312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60" name="TextBox 6559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6214"/>
    <xdr:sp macro="" textlink="">
      <xdr:nvSpPr>
        <xdr:cNvPr id="6561" name="TextBox 6560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6214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64191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7269"/>
    <xdr:sp macro="" textlink="">
      <xdr:nvSpPr>
        <xdr:cNvPr id="6563" name="TextBox 6562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7269"/>
    <xdr:sp macro="" textlink="">
      <xdr:nvSpPr>
        <xdr:cNvPr id="6565" name="TextBox 6564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6" name="TextBox 6565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7269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65312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8" name="TextBox 6567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7269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7269"/>
    <xdr:sp macro="" textlink="">
      <xdr:nvSpPr>
        <xdr:cNvPr id="6570" name="TextBox 6569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64191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6765"/>
    <xdr:sp macro="" textlink="">
      <xdr:nvSpPr>
        <xdr:cNvPr id="6571" name="TextBox 6570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2" name="TextBox 6571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73" name="TextBox 6572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4" name="TextBox 6573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6765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6" name="TextBox 6575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77" name="TextBox 6576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6765"/>
    <xdr:sp macro="" textlink="">
      <xdr:nvSpPr>
        <xdr:cNvPr id="6578" name="TextBox 6577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6765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81" name="TextBox 6580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2" name="TextBox 6581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6765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4" name="TextBox 6583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85" name="TextBox 6584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6765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587" name="TextBox 6586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589" name="TextBox 6588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0" name="TextBox 6589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2" name="TextBox 6591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94" name="TextBox 6593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95" name="TextBox 6594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96" name="TextBox 6595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597" name="TextBox 6596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8" name="TextBox 6597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2" name="TextBox 6601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03" name="TextBox 6602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04" name="TextBox 6603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05" name="TextBox 6604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6" name="TextBox 6605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8" name="TextBox 6607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09" name="TextBox 6608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11" name="TextBox 6610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13" name="TextBox 6612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4" name="TextBox 6613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6" name="TextBox 6615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8" name="TextBox 6617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19" name="TextBox 6618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0" name="TextBox 6619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21" name="TextBox 6620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2" name="TextBox 6621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26" name="TextBox 6625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27" name="TextBox 6626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28" name="TextBox 6627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29" name="TextBox 6628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30" name="TextBox 6629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32" name="TextBox 6631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33" name="TextBox 6632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5" name="TextBox 6634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7" name="TextBox 6636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38" name="TextBox 6637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40" name="TextBox 6639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42" name="TextBox 6641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3" name="TextBox 6642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44" name="TextBox 6643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5" name="TextBox 6644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46" name="TextBox 6645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7" name="TextBox 6646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3" name="TextBox 6652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56" name="TextBox 6655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58" name="TextBox 6657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1" name="TextBox 6660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62" name="TextBox 6661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3" name="TextBox 6662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66" name="TextBox 6665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7" name="TextBox 6666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68" name="TextBox 6667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9" name="TextBox 6668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5" name="TextBox 6674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78" name="TextBox 6677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80" name="TextBox 6679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3" name="TextBox 6682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84" name="TextBox 6683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5" name="TextBox 6684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89" name="TextBox 6688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90" name="TextBox 6689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1" name="TextBox 6690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92" name="TextBox 6691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98" name="TextBox 6697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1" name="TextBox 6700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3" name="TextBox 6702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06" name="TextBox 6705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7" name="TextBox 6706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08" name="TextBox 6707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13" name="TextBox 6712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7" name="TextBox 6716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18" name="TextBox 6717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9" name="TextBox 6718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20" name="TextBox 6719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21" name="TextBox 6720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3" name="TextBox 6722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24" name="TextBox 6723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26" name="TextBox 6725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28" name="TextBox 6727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29" name="TextBox 6728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1" name="TextBox 6730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3" name="TextBox 6732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34" name="TextBox 6733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5" name="TextBox 6734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36" name="TextBox 6735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37" name="TextBox 6736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38" name="TextBox 6737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44" name="TextBox 6743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7" name="TextBox 6746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9" name="TextBox 6748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52" name="TextBox 6751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53" name="TextBox 6752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54" name="TextBox 6753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9" name="TextBox 6758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3" name="TextBox 6762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64" name="TextBox 6763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5" name="TextBox 6764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66" name="TextBox 6765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7" name="TextBox 6766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69" name="TextBox 6768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70" name="TextBox 6769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72" name="TextBox 6771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74" name="TextBox 6773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5" name="TextBox 6774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77" name="TextBox 6776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9" name="TextBox 6778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80" name="TextBox 6779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1" name="TextBox 6780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82" name="TextBox 6781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3" name="TextBox 6782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9" name="TextBox 6788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92" name="TextBox 6791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94" name="TextBox 6793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7" name="TextBox 6796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98" name="TextBox 6797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9" name="TextBox 6798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3" name="TextBox 6802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04" name="TextBox 6803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5" name="TextBox 6804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08" name="TextBox 6807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09" name="TextBox 6808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10" name="TextBox 6809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1" name="TextBox 6810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12" name="TextBox 6811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14" name="TextBox 6813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5" name="TextBox 6814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17" name="TextBox 6816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9" name="TextBox 6818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20" name="TextBox 6819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22" name="TextBox 6821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24" name="TextBox 6823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25" name="TextBox 6824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26" name="TextBox 6825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7" name="TextBox 6826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30" name="TextBox 6829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1" name="TextBox 6830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33" name="TextBox 6832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34" name="TextBox 6833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36" name="TextBox 6835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38" name="TextBox 6837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9" name="TextBox 6838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41" name="TextBox 6840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3" name="TextBox 6842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44" name="TextBox 6843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5" name="TextBox 6844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46" name="TextBox 6845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7" name="TextBox 6846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49" name="TextBox 6848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50" name="TextBox 6849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1" name="TextBox 6850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54" name="TextBox 6853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5" name="TextBox 6854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57" name="TextBox 6856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58" name="TextBox 6857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60" name="TextBox 6859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62" name="TextBox 6861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3" name="TextBox 6862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65" name="TextBox 6864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67" name="TextBox 6866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68" name="TextBox 6867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9" name="TextBox 6868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70" name="TextBox 6869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1" name="TextBox 6870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75" name="TextBox 6874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76" name="TextBox 6875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7" name="TextBox 6876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78" name="TextBox 6877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9" name="TextBox 6878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1" name="TextBox 6880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82" name="TextBox 6881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84" name="TextBox 6883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86" name="TextBox 6885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7" name="TextBox 6886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9" name="TextBox 6888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1" name="TextBox 6890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2" name="TextBox 6891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3" name="TextBox 6892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4" name="TextBox 6893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5" name="TextBox 6894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99" name="TextBox 6898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0" name="TextBox 6899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01" name="TextBox 6900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2" name="TextBox 6901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03" name="TextBox 6902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05" name="TextBox 6904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6" name="TextBox 6905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8" name="TextBox 6907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0" name="TextBox 6909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11" name="TextBox 6910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13" name="TextBox 6912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15" name="TextBox 6914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6" name="TextBox 6915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17" name="TextBox 6916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8" name="TextBox 6917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19" name="TextBox 6918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20" name="TextBox 6919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21" name="TextBox 6920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2" name="TextBox 6921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28" name="TextBox 6927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31" name="TextBox 6930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33" name="TextBox 6932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36" name="TextBox 6935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37" name="TextBox 6936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8" name="TextBox 6937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43" name="TextBox 6942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44" name="TextBox 6943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47" name="TextBox 6946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0" name="TextBox 6949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52" name="TextBox 6951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55" name="TextBox 6954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6" name="TextBox 6955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57" name="TextBox 6956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2" name="TextBox 6961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63" name="TextBox 6962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67" name="TextBox 6966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68" name="TextBox 6967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71" name="TextBox 6970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4" name="TextBox 6973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76" name="TextBox 6975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79" name="TextBox 6978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0" name="TextBox 6979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81" name="TextBox 6980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6" name="TextBox 6985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87" name="TextBox 6986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8" name="TextBox 6987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89" name="TextBox 6988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95" name="TextBox 6994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8" name="TextBox 6997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00" name="TextBox 6999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03" name="TextBox 7002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4" name="TextBox 7003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05" name="TextBox 7004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0" name="TextBox 7009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11" name="TextBox 7010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2" name="TextBox 7011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13" name="TextBox 7012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19" name="TextBox 7018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2" name="TextBox 7021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24" name="TextBox 7023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27" name="TextBox 7026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8" name="TextBox 7027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29" name="TextBox 7028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4" name="TextBox 7033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6" name="TextBox 7035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37" name="TextBox 7036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8" name="TextBox 7037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39" name="TextBox 7038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40" name="TextBox 7039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2" name="TextBox 7041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43" name="TextBox 7042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45" name="TextBox 7044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47" name="TextBox 7046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48" name="TextBox 7047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0" name="TextBox 7049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2" name="TextBox 7051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53" name="TextBox 7052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4" name="TextBox 7053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55" name="TextBox 7054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56" name="TextBox 7055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57" name="TextBox 7056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58" name="TextBox 7057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61" name="TextBox 7060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2" name="TextBox 7061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4" name="TextBox 7063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65" name="TextBox 7064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67" name="TextBox 7066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69" name="TextBox 7068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0" name="TextBox 7069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2" name="TextBox 7071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74" name="TextBox 7073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75" name="TextBox 7074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6" name="TextBox 7075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77" name="TextBox 7076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8" name="TextBox 7077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79" name="TextBox 7078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5" name="TextBox 7084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88" name="TextBox 7087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90" name="TextBox 7089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3" name="TextBox 7092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94" name="TextBox 7093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95" name="TextBox 7094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00" name="TextBox 7099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1" name="TextBox 7100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04" name="TextBox 7103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7" name="TextBox 7106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9" name="TextBox 7108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12" name="TextBox 7111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3" name="TextBox 7112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14" name="TextBox 7113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19" name="TextBox 7118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20" name="TextBox 7119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24" name="TextBox 7123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5" name="TextBox 7124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28" name="TextBox 7127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1" name="TextBox 7130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3" name="TextBox 7132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36" name="TextBox 7135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7" name="TextBox 7136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38" name="TextBox 7137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43" name="TextBox 7142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44" name="TextBox 7143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5" name="TextBox 7144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46" name="TextBox 7145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52" name="TextBox 7151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5" name="TextBox 7154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7" name="TextBox 7156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60" name="TextBox 7159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1" name="TextBox 7160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62" name="TextBox 7161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67" name="TextBox 7166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68" name="TextBox 7167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9" name="TextBox 7168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70" name="TextBox 7169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76" name="TextBox 7175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9" name="TextBox 7178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1" name="TextBox 7180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84" name="TextBox 7183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5" name="TextBox 7184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86" name="TextBox 7185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91" name="TextBox 7190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3" name="TextBox 7192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94" name="TextBox 7193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5" name="TextBox 7194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96" name="TextBox 7195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7" name="TextBox 7196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99" name="TextBox 7198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00" name="TextBox 7199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02" name="TextBox 7201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04" name="TextBox 7203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5" name="TextBox 7204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07" name="TextBox 7206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9" name="TextBox 7208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10" name="TextBox 7209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1" name="TextBox 7210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15" name="TextBox 7214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16" name="TextBox 7215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7" name="TextBox 7216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18" name="TextBox 7217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9" name="TextBox 7218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1" name="TextBox 7220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22" name="TextBox 7221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24" name="TextBox 7223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26" name="TextBox 7225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7" name="TextBox 7226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9" name="TextBox 7228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31" name="TextBox 7230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32" name="TextBox 7231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3" name="TextBox 7232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36" name="TextBox 7235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7" name="TextBox 7236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39" name="TextBox 7238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40" name="TextBox 7239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42" name="TextBox 7241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44" name="TextBox 7243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5" name="TextBox 7244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47" name="TextBox 7246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49" name="TextBox 7248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50" name="TextBox 7249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1" name="TextBox 7250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52" name="TextBox 7251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5" name="TextBox 7254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56" name="TextBox 7255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58" name="TextBox 7257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9" name="TextBox 7258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1" name="TextBox 7260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3" name="TextBox 7262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64" name="TextBox 7263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66" name="TextBox 7265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68" name="TextBox 7267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9" name="TextBox 7268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70" name="TextBox 7269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71" name="TextBox 7270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2" name="TextBox 7271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3" name="TextBox 7272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4" name="TextBox 7273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5" name="TextBox 7274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81" name="TextBox 7280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4" name="TextBox 7283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86" name="TextBox 7285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89" name="TextBox 7288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0" name="TextBox 7289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91" name="TextBox 7290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6" name="TextBox 7295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97" name="TextBox 7296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0" name="TextBox 7299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03" name="TextBox 7302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05" name="TextBox 7304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8" name="TextBox 7307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09" name="TextBox 7308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10" name="TextBox 7309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15" name="TextBox 7314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6" name="TextBox 7315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0" name="TextBox 7319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21" name="TextBox 7320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4" name="TextBox 7323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27" name="TextBox 7326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29" name="TextBox 7328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2" name="TextBox 7331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33" name="TextBox 7332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34" name="TextBox 7333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39" name="TextBox 7338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0" name="TextBox 7339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41" name="TextBox 7340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42" name="TextBox 7341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8" name="TextBox 7347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51" name="TextBox 7350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53" name="TextBox 7352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6" name="TextBox 7355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57" name="TextBox 7356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58" name="TextBox 7357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63" name="TextBox 7362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4" name="TextBox 7363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65" name="TextBox 7364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66" name="TextBox 7365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2" name="TextBox 7371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75" name="TextBox 7374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77" name="TextBox 7376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0" name="TextBox 7379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81" name="TextBox 7380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82" name="TextBox 7381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87" name="TextBox 7386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89" name="TextBox 7388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90" name="TextBox 7389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91" name="TextBox 7390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2" name="TextBox 7391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93" name="TextBox 7392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95" name="TextBox 7394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6" name="TextBox 7395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98" name="TextBox 7397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0" name="TextBox 7399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01" name="TextBox 7400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03" name="TextBox 7402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05" name="TextBox 7404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06" name="TextBox 7405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07" name="TextBox 7406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11" name="TextBox 7410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2" name="TextBox 7411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13" name="TextBox 7412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14" name="TextBox 7413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15" name="TextBox 7414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17" name="TextBox 7416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8" name="TextBox 7417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0" name="TextBox 7419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22" name="TextBox 7421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23" name="TextBox 7422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25" name="TextBox 7424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27" name="TextBox 7426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8" name="TextBox 7427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29" name="TextBox 7428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7432" name="TextBox 7431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7433" name="TextBox 7432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35" name="TextBox 7434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36" name="TextBox 7435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38" name="TextBox 7437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0" name="TextBox 7439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41" name="TextBox 7440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43" name="TextBox 7442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45" name="TextBox 7444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6" name="TextBox 7445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47" name="TextBox 7446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8" name="TextBox 7447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51" name="TextBox 7450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52" name="TextBox 7451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4" name="TextBox 7453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55" name="TextBox 7454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57" name="TextBox 7456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59" name="TextBox 7458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60" name="TextBox 7459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2" name="TextBox 7461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4" name="TextBox 7463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65" name="TextBox 7464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6" name="TextBox 7465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67" name="TextBox 7466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68" name="TextBox 7467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71" name="TextBox 7470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72" name="TextBox 7471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261702" cy="396840"/>
    <xdr:sp macro="" textlink="">
      <xdr:nvSpPr>
        <xdr:cNvPr id="7473" name="TextBox 7472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735791" y="5076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74" name="TextBox 7473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5" name="TextBox 7474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7" name="TextBox 7476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78" name="TextBox 7477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80" name="TextBox 7479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82" name="TextBox 7481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3" name="TextBox 7482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5" name="TextBox 7484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7" name="TextBox 7486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88" name="TextBox 7487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1" name="TextBox 7490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92" name="TextBox 7491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94" name="TextBox 7493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5" name="TextBox 7494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97" name="TextBox 7496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9" name="TextBox 7498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00" name="TextBox 7499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02" name="TextBox 7501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04" name="TextBox 7503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05" name="TextBox 7504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06" name="TextBox 7505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7" name="TextBox 7506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10" name="TextBox 7509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1" name="TextBox 7510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13" name="TextBox 7512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14" name="TextBox 7513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16" name="TextBox 7515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18" name="TextBox 7517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9" name="TextBox 7518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21" name="TextBox 7520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3" name="TextBox 7522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24" name="TextBox 7523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5" name="TextBox 7524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26" name="TextBox 7525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29" name="TextBox 7528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30" name="TextBox 7529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32" name="TextBox 7531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3" name="TextBox 7532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5" name="TextBox 7534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37" name="TextBox 7536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38" name="TextBox 7537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40" name="TextBox 7539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42" name="TextBox 7541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3" name="TextBox 7542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44" name="TextBox 7543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45" name="TextBox 7544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48" name="TextBox 7547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9" name="TextBox 7548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1" name="TextBox 7550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52" name="TextBox 7551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54" name="TextBox 7553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56" name="TextBox 7555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7" name="TextBox 7556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9" name="TextBox 7558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61" name="TextBox 7560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62" name="TextBox 7561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3" name="TextBox 7562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64" name="TextBox 7563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5" name="TextBox 7564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66" name="TextBox 7565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69" name="TextBox 7568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70" name="TextBox 7569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72" name="TextBox 7571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3" name="TextBox 7572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5" name="TextBox 7574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77" name="TextBox 7576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78" name="TextBox 7577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80" name="TextBox 7579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82" name="TextBox 7581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3" name="TextBox 7582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84" name="TextBox 7583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85" name="TextBox 7584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88" name="TextBox 7587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9" name="TextBox 7588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1" name="TextBox 7590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92" name="TextBox 7591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94" name="TextBox 7593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96" name="TextBox 7595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7" name="TextBox 7596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9" name="TextBox 7598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01" name="TextBox 7600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02" name="TextBox 7601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3" name="TextBox 7602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04" name="TextBox 7603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5" name="TextBox 7604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06" name="TextBox 7605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12" name="TextBox 7611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5" name="TextBox 7614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17" name="TextBox 7616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20" name="TextBox 7619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21" name="TextBox 7620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22" name="TextBox 7621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27" name="TextBox 7626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28" name="TextBox 7627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1" name="TextBox 7630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34" name="TextBox 7633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36" name="TextBox 7635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9" name="TextBox 7638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40" name="TextBox 7639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1" name="TextBox 7640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46" name="TextBox 7645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7" name="TextBox 7646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51" name="TextBox 7650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52" name="TextBox 7651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5" name="TextBox 7654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58" name="TextBox 7657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60" name="TextBox 7659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63" name="TextBox 7662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664" name="TextBox 7663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65" name="TextBox 7664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0" name="TextBox 7669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71" name="TextBox 7670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72" name="TextBox 7671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73" name="TextBox 7672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79" name="TextBox 7678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2" name="TextBox 7681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4" name="TextBox 7683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87" name="TextBox 7686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88" name="TextBox 7687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89" name="TextBox 7688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4" name="TextBox 7693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95" name="TextBox 7694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96" name="TextBox 7695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97" name="TextBox 7696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03" name="TextBox 7702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6" name="TextBox 7705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8" name="TextBox 7707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11" name="TextBox 7710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12" name="TextBox 7711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13" name="TextBox 7712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8" name="TextBox 7717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20" name="TextBox 7719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21" name="TextBox 7720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2" name="TextBox 7721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23" name="TextBox 7722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4" name="TextBox 7723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6" name="TextBox 7725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27" name="TextBox 7726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29" name="TextBox 7728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31" name="TextBox 7730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2" name="TextBox 7731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4" name="TextBox 7733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36" name="TextBox 7735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37" name="TextBox 7736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8" name="TextBox 7737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2" name="TextBox 7741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43" name="TextBox 7742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44" name="TextBox 7743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45" name="TextBox 7744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6" name="TextBox 7745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8" name="TextBox 7747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49" name="TextBox 7748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51" name="TextBox 7750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53" name="TextBox 7752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4" name="TextBox 7753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6" name="TextBox 7755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8" name="TextBox 7757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59" name="TextBox 7758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60" name="TextBox 7759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63" name="TextBox 7762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4" name="TextBox 7763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6" name="TextBox 7765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67" name="TextBox 7766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69" name="TextBox 7768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71" name="TextBox 7770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2" name="TextBox 7771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4" name="TextBox 7773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76" name="TextBox 7775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77" name="TextBox 7776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8" name="TextBox 7777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79" name="TextBox 7778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2" name="TextBox 7781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83" name="TextBox 7782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85" name="TextBox 7784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6" name="TextBox 7785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8" name="TextBox 7787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0" name="TextBox 7789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91" name="TextBox 7790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93" name="TextBox 7792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95" name="TextBox 7794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6" name="TextBox 7795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97" name="TextBox 7796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8" name="TextBox 7797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99" name="TextBox 7798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2" name="TextBox 7801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03" name="TextBox 7802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4" name="TextBox 7803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05" name="TextBox 7804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6" name="TextBox 7805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08" name="TextBox 7807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09" name="TextBox 7808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11" name="TextBox 7810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13" name="TextBox 7812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4" name="TextBox 7813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16" name="TextBox 7815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7818" name="TextBox 7817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7819" name="TextBox 7818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2" name="TextBox 7821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23" name="TextBox 7822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25" name="TextBox 7824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6" name="TextBox 7825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28" name="TextBox 7827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0" name="TextBox 7829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31" name="TextBox 7830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33" name="TextBox 7832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35" name="TextBox 7834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36" name="TextBox 7835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37" name="TextBox 7836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8" name="TextBox 7837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41" name="TextBox 7840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2" name="TextBox 7841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44" name="TextBox 7843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45" name="TextBox 7844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47" name="TextBox 7846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49" name="TextBox 7848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0" name="TextBox 7849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52" name="TextBox 7851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4" name="TextBox 7853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55" name="TextBox 7854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6" name="TextBox 7855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57" name="TextBox 7856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60" name="TextBox 7859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61" name="TextBox 7860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63" name="TextBox 7862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4" name="TextBox 7863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6" name="TextBox 7865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68" name="TextBox 7867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69" name="TextBox 7868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71" name="TextBox 7870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73" name="TextBox 7872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4" name="TextBox 7873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75" name="TextBox 7874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76" name="TextBox 7875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79" name="TextBox 7878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0" name="TextBox 7879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2" name="TextBox 7881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83" name="TextBox 7882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85" name="TextBox 7884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87" name="TextBox 7886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8" name="TextBox 7887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0" name="TextBox 7889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92" name="TextBox 7891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93" name="TextBox 7892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4" name="TextBox 7893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95" name="TextBox 7894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6" name="TextBox 7895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97" name="TextBox 7896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00" name="TextBox 7899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01" name="TextBox 7900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03" name="TextBox 7902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4" name="TextBox 7903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6" name="TextBox 7905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08" name="TextBox 7907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09" name="TextBox 7908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11" name="TextBox 7910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13" name="TextBox 7912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4" name="TextBox 7913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15" name="TextBox 7914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6" name="TextBox 7915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19" name="TextBox 7918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0" name="TextBox 7919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2" name="TextBox 7921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23" name="TextBox 7922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25" name="TextBox 7924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27" name="TextBox 7926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8" name="TextBox 7927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29" name="TextBox 7928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30" name="TextBox 7929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31" name="TextBox 7930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32" name="TextBox 7931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3" name="TextBox 7932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4" name="TextBox 7933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5" name="TextBox 7934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6" name="TextBox 7935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7" name="TextBox 7936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8" name="TextBox 7937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939" name="TextBox 7938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40" name="TextBox 7939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1" name="TextBox 7940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42" name="TextBox 7941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3" name="TextBox 7942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44" name="TextBox 7943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5" name="TextBox 7944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46" name="TextBox 7945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47" name="TextBox 7946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48" name="TextBox 7947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9" name="TextBox 7948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50" name="TextBox 7949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1" name="TextBox 7950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52" name="TextBox 7951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3" name="TextBox 7952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54" name="TextBox 7953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55" name="TextBox 7954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56" name="TextBox 7955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7" name="TextBox 7956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58" name="TextBox 7957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9" name="TextBox 7958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60" name="TextBox 7959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1" name="TextBox 7960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62" name="TextBox 7961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63" name="TextBox 7962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64" name="TextBox 7963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5" name="TextBox 7964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66" name="TextBox 7965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7" name="TextBox 7966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68" name="TextBox 7967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9" name="TextBox 7968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70" name="TextBox 7969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71" name="TextBox 7970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72" name="TextBox 7971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3" name="TextBox 7972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74" name="TextBox 7973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5" name="TextBox 7974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7" name="TextBox 7976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78" name="TextBox 7977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79" name="TextBox 7978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80" name="TextBox 7979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1" name="TextBox 7980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82" name="TextBox 7981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3" name="TextBox 7982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84" name="TextBox 7983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5" name="TextBox 7984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86" name="TextBox 7985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87" name="TextBox 7986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88" name="TextBox 7987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9" name="TextBox 7988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90" name="TextBox 7989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1" name="TextBox 7990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3" name="TextBox 7992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94" name="TextBox 7993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95" name="TextBox 7994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96" name="TextBox 7995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7" name="TextBox 7996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98" name="TextBox 7997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9" name="TextBox 7998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00" name="TextBox 7999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1" name="TextBox 8000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02" name="TextBox 8001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03" name="TextBox 8002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04" name="TextBox 8003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5" name="TextBox 8004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06" name="TextBox 8005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7" name="TextBox 8006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08" name="TextBox 8007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9" name="TextBox 8008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10" name="TextBox 8009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11" name="TextBox 8010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12" name="TextBox 8011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3" name="TextBox 8012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14" name="TextBox 8013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5" name="TextBox 8014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16" name="TextBox 8015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7" name="TextBox 8016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18" name="TextBox 8017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19" name="TextBox 8018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20" name="TextBox 8019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1" name="TextBox 8020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22" name="TextBox 8021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3" name="TextBox 8022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24" name="TextBox 8023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5" name="TextBox 8024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26" name="TextBox 8025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27" name="TextBox 8026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28" name="TextBox 8027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9" name="TextBox 8028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30" name="TextBox 8029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1" name="TextBox 8030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32" name="TextBox 8031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3" name="TextBox 8032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34" name="TextBox 8033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35" name="TextBox 8034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36" name="TextBox 8035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7" name="TextBox 8036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38" name="TextBox 8037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9" name="TextBox 8038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40" name="TextBox 8039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1" name="TextBox 8040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42" name="TextBox 8041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43" name="TextBox 8042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44" name="TextBox 8043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5" name="TextBox 8044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46" name="TextBox 8045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7" name="TextBox 8046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48" name="TextBox 8047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9" name="TextBox 8048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50" name="TextBox 8049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51" name="TextBox 8050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52" name="TextBox 8051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3" name="TextBox 8052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54" name="TextBox 8053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5" name="TextBox 8054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56" name="TextBox 8055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7" name="TextBox 8056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58" name="TextBox 8057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59" name="TextBox 8058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60" name="TextBox 8059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1" name="TextBox 8060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62" name="TextBox 8061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3" name="TextBox 8062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64" name="TextBox 8063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5" name="TextBox 8064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66" name="TextBox 8065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67" name="TextBox 8066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68" name="TextBox 8067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9" name="TextBox 8068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70" name="TextBox 8069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1" name="TextBox 8070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72" name="TextBox 8071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3" name="TextBox 8072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74" name="TextBox 8073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75" name="TextBox 8074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76" name="TextBox 8075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7" name="TextBox 8076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78" name="TextBox 8077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9" name="TextBox 8078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80" name="TextBox 8079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1" name="TextBox 8080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82" name="TextBox 8081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83" name="TextBox 8082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84" name="TextBox 8083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5" name="TextBox 8084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86" name="TextBox 8085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7" name="TextBox 8086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9" name="TextBox 8088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90" name="TextBox 8089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91" name="TextBox 8090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8092" name="TextBox 8091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8093" name="TextBox 8092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8094" name="TextBox 8093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8095" name="TextBox 8094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98" name="TextBox 809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00" name="TextBox 809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1" name="TextBox 810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02" name="TextBox 810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03" name="TextBox 810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04" name="TextBox 8103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05" name="TextBox 8104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06" name="TextBox 810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08" name="TextBox 810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9" name="TextBox 810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10" name="TextBox 810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1" name="TextBox 811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12" name="TextBox 811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13" name="TextBox 811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14" name="TextBox 811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16" name="TextBox 811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7" name="TextBox 811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18" name="TextBox 8117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9" name="TextBox 811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20" name="TextBox 811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21" name="TextBox 812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22" name="TextBox 8121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24" name="TextBox 812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5" name="TextBox 812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26" name="TextBox 8125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7" name="TextBox 812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28" name="TextBox 8127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29" name="TextBox 8128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30" name="TextBox 812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31" name="TextBox 813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32" name="TextBox 813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33" name="TextBox 813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8134" name="TextBox 8133"/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35" name="TextBox 813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36" name="TextBox 81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37" name="TextBox 813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38" name="TextBox 813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39" name="TextBox 813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0" name="TextBox 81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41" name="TextBox 814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42" name="TextBox 814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43" name="TextBox 814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4" name="TextBox 81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45" name="TextBox 814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6" name="TextBox 814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47" name="TextBox 814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8" name="TextBox 81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49" name="TextBox 814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50" name="TextBox 814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51" name="TextBox 815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2" name="TextBox 81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53" name="TextBox 815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4" name="TextBox 815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55" name="TextBox 815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6" name="TextBox 81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57" name="TextBox 815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58" name="TextBox 815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59" name="TextBox 815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0" name="TextBox 81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61" name="TextBox 816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2" name="TextBox 816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63" name="TextBox 816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4" name="TextBox 81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65" name="TextBox 816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66" name="TextBox 816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67" name="TextBox 816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8" name="TextBox 81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69" name="TextBox 816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0" name="TextBox 816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71" name="TextBox 817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2" name="TextBox 81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73" name="TextBox 817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74" name="TextBox 817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75" name="TextBox 817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6" name="TextBox 81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77" name="TextBox 817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8" name="TextBox 817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79" name="TextBox 817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0" name="TextBox 81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81" name="TextBox 818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82" name="TextBox 818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83" name="TextBox 818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4" name="TextBox 81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85" name="TextBox 818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6" name="TextBox 818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87" name="TextBox 818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8" name="TextBox 81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89" name="TextBox 818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90" name="TextBox 818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91" name="TextBox 819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2" name="TextBox 81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93" name="TextBox 819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4" name="TextBox 819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95" name="TextBox 819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6" name="TextBox 819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97" name="TextBox 819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98" name="TextBox 819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99" name="TextBox 819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0" name="TextBox 819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01" name="TextBox 820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2" name="TextBox 820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03" name="TextBox 820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4" name="TextBox 820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05" name="TextBox 820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06" name="TextBox 820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07" name="TextBox 820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8" name="TextBox 820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09" name="TextBox 820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0" name="TextBox 820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11" name="TextBox 821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2" name="TextBox 821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13" name="TextBox 821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14" name="TextBox 821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15" name="TextBox 821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6" name="TextBox 821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17" name="TextBox 821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8" name="TextBox 821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19" name="TextBox 821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0" name="TextBox 821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21" name="TextBox 822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22" name="TextBox 822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23" name="TextBox 822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4" name="TextBox 822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25" name="TextBox 822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6" name="TextBox 822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27" name="TextBox 822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8" name="TextBox 822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29" name="TextBox 822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30" name="TextBox 822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31" name="TextBox 823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2" name="TextBox 823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33" name="TextBox 823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4" name="TextBox 823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35" name="TextBox 823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6" name="TextBox 82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37" name="TextBox 823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38" name="TextBox 823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39" name="TextBox 823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0" name="TextBox 82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41" name="TextBox 824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2" name="TextBox 824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43" name="TextBox 824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4" name="TextBox 82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45" name="TextBox 824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46" name="TextBox 824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47" name="TextBox 824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8" name="TextBox 82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49" name="TextBox 824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0" name="TextBox 824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51" name="TextBox 825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2" name="TextBox 82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53" name="TextBox 825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54" name="TextBox 825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55" name="TextBox 825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6" name="TextBox 82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57" name="TextBox 825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8" name="TextBox 825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59" name="TextBox 825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0" name="TextBox 82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61" name="TextBox 826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62" name="TextBox 826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63" name="TextBox 826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4" name="TextBox 82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65" name="TextBox 826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6" name="TextBox 826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67" name="TextBox 826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8" name="TextBox 82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69" name="TextBox 826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70" name="TextBox 826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71" name="TextBox 827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2" name="TextBox 82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73" name="TextBox 827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4" name="TextBox 827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75" name="TextBox 827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6" name="TextBox 82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77" name="TextBox 827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78" name="TextBox 827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79" name="TextBox 827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0" name="TextBox 82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81" name="TextBox 828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2" name="TextBox 828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83" name="TextBox 828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4" name="TextBox 82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85" name="TextBox 828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86" name="TextBox 828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87" name="TextBox 828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8" name="TextBox 82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89" name="TextBox 828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90" name="TextBox 828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91" name="TextBox 829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92" name="TextBox 82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93" name="TextBox 829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94" name="TextBox 829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295" name="TextBox 829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296" name="TextBox 829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297" name="TextBox 829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298" name="TextBox 82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299" name="TextBox 829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0" name="TextBox 82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01" name="TextBox 830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02" name="TextBox 830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03" name="TextBox 83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04" name="TextBox 83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05" name="TextBox 83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6" name="TextBox 83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07" name="TextBox 83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8" name="TextBox 83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09" name="TextBox 83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0" name="TextBox 83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11" name="TextBox 83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12" name="TextBox 83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13" name="TextBox 83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4" name="TextBox 83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15" name="TextBox 83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6" name="TextBox 83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17" name="TextBox 83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8" name="TextBox 83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19" name="TextBox 83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20" name="TextBox 83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21" name="TextBox 83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2" name="TextBox 83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23" name="TextBox 83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4" name="TextBox 83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25" name="TextBox 83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6" name="TextBox 83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27" name="TextBox 83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28" name="TextBox 83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29" name="TextBox 832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30" name="TextBox 832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31" name="TextBox 833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32" name="TextBox 833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33" name="TextBox 833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4" name="TextBox 83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35" name="TextBox 833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6" name="TextBox 833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37" name="TextBox 833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8" name="TextBox 83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39" name="TextBox 833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40" name="TextBox 833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41" name="TextBox 834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2" name="TextBox 83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43" name="TextBox 834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4" name="TextBox 834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45" name="TextBox 834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6" name="TextBox 83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47" name="TextBox 834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48" name="TextBox 834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49" name="TextBox 834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0" name="TextBox 83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51" name="TextBox 835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2" name="TextBox 835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53" name="TextBox 835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4" name="TextBox 83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55" name="TextBox 835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56" name="TextBox 835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57" name="TextBox 835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8" name="TextBox 83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59" name="TextBox 835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0" name="TextBox 835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61" name="TextBox 836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2" name="TextBox 83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63" name="TextBox 836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64" name="TextBox 836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65" name="TextBox 836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6" name="TextBox 83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67" name="TextBox 836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8" name="TextBox 836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69" name="TextBox 836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0" name="TextBox 83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71" name="TextBox 837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72" name="TextBox 837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73" name="TextBox 837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4" name="TextBox 83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75" name="TextBox 837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6" name="TextBox 837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77" name="TextBox 837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8" name="TextBox 83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79" name="TextBox 837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80" name="TextBox 837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81" name="TextBox 838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2" name="TextBox 83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83" name="TextBox 838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4" name="TextBox 838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85" name="TextBox 838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6" name="TextBox 838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87" name="TextBox 838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88" name="TextBox 838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89" name="TextBox 838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0" name="TextBox 838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91" name="TextBox 839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2" name="TextBox 839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93" name="TextBox 839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4" name="TextBox 839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95" name="TextBox 839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96" name="TextBox 839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97" name="TextBox 839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8" name="TextBox 83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99" name="TextBox 839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0" name="TextBox 83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01" name="TextBox 840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2" name="TextBox 840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03" name="TextBox 84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04" name="TextBox 84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05" name="TextBox 84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6" name="TextBox 84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07" name="TextBox 84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8" name="TextBox 84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09" name="TextBox 84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0" name="TextBox 84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11" name="TextBox 84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12" name="TextBox 84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13" name="TextBox 84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4" name="TextBox 84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15" name="TextBox 84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6" name="TextBox 84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17" name="TextBox 84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8" name="TextBox 84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19" name="TextBox 84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20" name="TextBox 84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21" name="TextBox 84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2" name="TextBox 84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23" name="TextBox 84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4" name="TextBox 84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25" name="TextBox 84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6" name="TextBox 84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27" name="TextBox 84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28" name="TextBox 84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29" name="TextBox 842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0" name="TextBox 842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31" name="TextBox 843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2" name="TextBox 843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33" name="TextBox 843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4" name="TextBox 84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35" name="TextBox 843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36" name="TextBox 843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37" name="TextBox 843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8" name="TextBox 84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39" name="TextBox 843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0" name="TextBox 843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41" name="TextBox 844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2" name="TextBox 84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43" name="TextBox 844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44" name="TextBox 844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45" name="TextBox 844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6" name="TextBox 84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47" name="TextBox 844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8" name="TextBox 844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49" name="TextBox 844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0" name="TextBox 84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51" name="TextBox 845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52" name="TextBox 845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53" name="TextBox 845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4" name="TextBox 84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55" name="TextBox 845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6" name="TextBox 845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57" name="TextBox 845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59" name="TextBox 845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60" name="TextBox 845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61" name="TextBox 846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2" name="TextBox 84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63" name="TextBox 846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4" name="TextBox 846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65" name="TextBox 846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6" name="TextBox 84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67" name="TextBox 846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68" name="TextBox 846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69" name="TextBox 846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0" name="TextBox 84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71" name="TextBox 847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2" name="TextBox 847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73" name="TextBox 847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75" name="TextBox 847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76" name="TextBox 847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77" name="TextBox 847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8" name="TextBox 84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79" name="TextBox 847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80" name="TextBox 847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81" name="TextBox 848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82" name="TextBox 84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83" name="TextBox 848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84" name="TextBox 848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55111"/>
    <xdr:sp macro="" textlink="">
      <xdr:nvSpPr>
        <xdr:cNvPr id="8485" name="TextBox 8484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55111"/>
    <xdr:sp macro="" textlink="">
      <xdr:nvSpPr>
        <xdr:cNvPr id="8486" name="TextBox 8485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55111"/>
    <xdr:sp macro="" textlink="">
      <xdr:nvSpPr>
        <xdr:cNvPr id="8487" name="TextBox 8486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55111"/>
    <xdr:sp macro="" textlink="">
      <xdr:nvSpPr>
        <xdr:cNvPr id="8488" name="TextBox 8487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489" name="TextBox 84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0" name="TextBox 84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491" name="TextBox 84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2" name="TextBox 84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493" name="TextBox 84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4" name="TextBox 84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495" name="TextBox 84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496" name="TextBox 84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497" name="TextBox 849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498" name="TextBox 849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499" name="TextBox 849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0" name="TextBox 84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01" name="TextBox 850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2" name="TextBox 85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4" name="TextBox 85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05" name="TextBox 850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06" name="TextBox 850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07" name="TextBox 850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8" name="TextBox 85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09" name="TextBox 850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0" name="TextBox 85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11" name="TextBox 851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2" name="TextBox 85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13" name="TextBox 851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14" name="TextBox 851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15" name="TextBox 851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6" name="TextBox 85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17" name="TextBox 851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8" name="TextBox 85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19" name="TextBox 851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20" name="TextBox 85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1" name="TextBox 852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2" name="TextBox 852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3" name="TextBox 85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4" name="TextBox 85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5" name="TextBox 852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6" name="TextBox 852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261702" cy="396840"/>
    <xdr:sp macro="" textlink="">
      <xdr:nvSpPr>
        <xdr:cNvPr id="8527" name="TextBox 8526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30" name="TextBox 852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32" name="TextBox 853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3" name="TextBox 85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34" name="TextBox 853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35" name="TextBox 853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38" name="TextBox 853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40" name="TextBox 853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1" name="TextBox 85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42" name="TextBox 854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43" name="TextBox 854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46" name="TextBox 854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48" name="TextBox 854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9" name="TextBox 85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50" name="TextBox 854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51" name="TextBox 855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54" name="TextBox 855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56" name="TextBox 855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7" name="TextBox 85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58" name="TextBox 855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59" name="TextBox 855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62" name="TextBox 856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64" name="TextBox 856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5" name="TextBox 85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66" name="TextBox 856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67" name="TextBox 856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70" name="TextBox 856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72" name="TextBox 857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3" name="TextBox 85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74" name="TextBox 857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75" name="TextBox 857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78" name="TextBox 857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80" name="TextBox 857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1" name="TextBox 858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82" name="TextBox 85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83" name="TextBox 85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86" name="TextBox 858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88" name="TextBox 858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9" name="TextBox 858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90" name="TextBox 858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91" name="TextBox 859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92" name="TextBox 859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3" name="TextBox 859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94" name="TextBox 859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5" name="TextBox 859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96" name="TextBox 859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7" name="TextBox 859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98" name="TextBox 859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99" name="TextBox 859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00" name="TextBox 859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1" name="TextBox 860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02" name="TextBox 860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3" name="TextBox 860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04" name="TextBox 860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5" name="TextBox 860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06" name="TextBox 860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07" name="TextBox 860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08" name="TextBox 860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9" name="TextBox 860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10" name="TextBox 860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1" name="TextBox 861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12" name="TextBox 861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3" name="TextBox 861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14" name="TextBox 861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15" name="TextBox 861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16" name="TextBox 861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7" name="TextBox 861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18" name="TextBox 861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9" name="TextBox 861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20" name="TextBox 861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1" name="TextBox 862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22" name="TextBox 862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23" name="TextBox 862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24" name="TextBox 862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5" name="TextBox 862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26" name="TextBox 862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7" name="TextBox 862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28" name="TextBox 862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9" name="TextBox 86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30" name="TextBox 862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31" name="TextBox 863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32" name="TextBox 863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3" name="TextBox 86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34" name="TextBox 863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5" name="TextBox 863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36" name="TextBox 863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7" name="TextBox 86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38" name="TextBox 863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39" name="TextBox 863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40" name="TextBox 863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1" name="TextBox 86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42" name="TextBox 864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3" name="TextBox 864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44" name="TextBox 864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5" name="TextBox 86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46" name="TextBox 864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47" name="TextBox 864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48" name="TextBox 864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9" name="TextBox 86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50" name="TextBox 864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1" name="TextBox 86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52" name="TextBox 865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3" name="TextBox 86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54" name="TextBox 86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55" name="TextBox 86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56" name="TextBox 86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7" name="TextBox 86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58" name="TextBox 86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9" name="TextBox 86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60" name="TextBox 86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1" name="TextBox 86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62" name="TextBox 86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63" name="TextBox 86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64" name="TextBox 86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5" name="TextBox 86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66" name="TextBox 86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7" name="TextBox 86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68" name="TextBox 86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9" name="TextBox 86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70" name="TextBox 86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71" name="TextBox 86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72" name="TextBox 86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3" name="TextBox 86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74" name="TextBox 86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5" name="TextBox 86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76" name="TextBox 86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7" name="TextBox 86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78" name="TextBox 86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79" name="TextBox 86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274</xdr:row>
      <xdr:rowOff>0</xdr:rowOff>
    </xdr:from>
    <xdr:ext cx="175494" cy="311803"/>
    <xdr:sp macro="" textlink="">
      <xdr:nvSpPr>
        <xdr:cNvPr id="8680" name="TextBox 8679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1" name="TextBox 8680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274</xdr:row>
      <xdr:rowOff>0</xdr:rowOff>
    </xdr:from>
    <xdr:ext cx="175494" cy="311803"/>
    <xdr:sp macro="" textlink="">
      <xdr:nvSpPr>
        <xdr:cNvPr id="8682" name="TextBox 8681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3" name="TextBox 8682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274</xdr:row>
      <xdr:rowOff>0</xdr:rowOff>
    </xdr:from>
    <xdr:ext cx="166257" cy="311803"/>
    <xdr:sp macro="" textlink="">
      <xdr:nvSpPr>
        <xdr:cNvPr id="8684" name="TextBox 8683"/>
        <xdr:cNvSpPr txBox="1"/>
      </xdr:nvSpPr>
      <xdr:spPr>
        <a:xfrm>
          <a:off x="365312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5" name="TextBox 8684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274</xdr:row>
      <xdr:rowOff>0</xdr:rowOff>
    </xdr:from>
    <xdr:ext cx="184731" cy="283457"/>
    <xdr:sp macro="" textlink="">
      <xdr:nvSpPr>
        <xdr:cNvPr id="8686" name="TextBox 8685"/>
        <xdr:cNvSpPr txBox="1"/>
      </xdr:nvSpPr>
      <xdr:spPr>
        <a:xfrm>
          <a:off x="365312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84731" cy="283457"/>
    <xdr:sp macro="" textlink="">
      <xdr:nvSpPr>
        <xdr:cNvPr id="8687" name="TextBox 8686"/>
        <xdr:cNvSpPr txBox="1"/>
      </xdr:nvSpPr>
      <xdr:spPr>
        <a:xfrm>
          <a:off x="364191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692" name="TextBox 869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698" name="TextBox 8697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1" name="TextBox 8700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04" name="TextBox 8703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10" name="TextBox 8709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16" name="TextBox 8715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5" name="TextBox 8724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261702" cy="39684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1735791" y="20488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28" name="TextBox 8727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35" name="TextBox 8734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49" name="TextBox 8748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55" name="TextBox 8754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58" name="TextBox 8757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61" name="TextBox 8760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67" name="TextBox 8766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8" name="TextBox 8817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4" name="TextBox 8823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30" name="TextBox 8829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39" name="TextBox 8838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2" name="TextBox 884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63" name="TextBox 886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69" name="TextBox 8868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2" name="TextBox 887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73" name="TextBox 887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75" name="TextBox 8874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6" name="TextBox 8875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78" name="TextBox 8877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881" name="TextBox 8880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883" name="TextBox 888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4" name="TextBox 888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885" name="TextBox 888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6" name="TextBox 888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887" name="TextBox 888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8" name="TextBox 888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89" name="TextBox 888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890" name="TextBox 888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91" name="TextBox 8890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892" name="TextBox 8891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893" name="TextBox 889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4" name="TextBox 889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895" name="TextBox 889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6" name="TextBox 889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897" name="TextBox 889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8" name="TextBox 889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99" name="TextBox 889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00" name="TextBox 889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01" name="TextBox 890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2" name="TextBox 890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03" name="TextBox 890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4" name="TextBox 890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05" name="TextBox 8904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6" name="TextBox 890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07" name="TextBox 890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08" name="TextBox 890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09" name="TextBox 8908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0" name="TextBox 8909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11" name="TextBox 891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2" name="TextBox 891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13" name="TextBox 8912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4" name="TextBox 891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5" name="TextBox 8914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16" name="TextBox 8915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7" name="TextBox 891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18" name="TextBox 891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9" name="TextBox 891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20" name="TextBox 891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261702" cy="396840"/>
    <xdr:sp macro="" textlink="">
      <xdr:nvSpPr>
        <xdr:cNvPr id="8921" name="TextBox 8920"/>
        <xdr:cNvSpPr txBox="1"/>
      </xdr:nvSpPr>
      <xdr:spPr>
        <a:xfrm>
          <a:off x="173579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22" name="TextBox 892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3" name="TextBox 89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24" name="TextBox 892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5" name="TextBox 892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26" name="TextBox 892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7" name="TextBox 89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28" name="TextBox 892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29" name="TextBox 892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30" name="TextBox 892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1" name="TextBox 89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32" name="TextBox 893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3" name="TextBox 893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34" name="TextBox 893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5" name="TextBox 89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36" name="TextBox 893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37" name="TextBox 893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38" name="TextBox 893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9" name="TextBox 89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40" name="TextBox 893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1" name="TextBox 894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42" name="TextBox 894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3" name="TextBox 89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44" name="TextBox 894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45" name="TextBox 894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46" name="TextBox 894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7" name="TextBox 89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48" name="TextBox 894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9" name="TextBox 894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50" name="TextBox 894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1" name="TextBox 89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52" name="TextBox 895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53" name="TextBox 895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54" name="TextBox 895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5" name="TextBox 89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56" name="TextBox 895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7" name="TextBox 895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58" name="TextBox 895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9" name="TextBox 89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60" name="TextBox 895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61" name="TextBox 896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62" name="TextBox 896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3" name="TextBox 89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64" name="TextBox 896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5" name="TextBox 896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66" name="TextBox 896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7" name="TextBox 89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68" name="TextBox 896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69" name="TextBox 896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70" name="TextBox 896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1" name="TextBox 89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72" name="TextBox 897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3" name="TextBox 897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74" name="TextBox 897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5" name="TextBox 897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76" name="TextBox 897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77" name="TextBox 897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78" name="TextBox 897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9" name="TextBox 897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80" name="TextBox 897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1" name="TextBox 898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82" name="TextBox 898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3" name="TextBox 898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84" name="TextBox 898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85" name="TextBox 898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86" name="TextBox 898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7" name="TextBox 898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88" name="TextBox 898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9" name="TextBox 898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90" name="TextBox 898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1" name="TextBox 899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92" name="TextBox 899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93" name="TextBox 899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94" name="TextBox 899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5" name="TextBox 899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96" name="TextBox 899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7" name="TextBox 899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98" name="TextBox 899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9" name="TextBox 899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00" name="TextBox 899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01" name="TextBox 900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02" name="TextBox 900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3" name="TextBox 900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04" name="TextBox 900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5" name="TextBox 900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06" name="TextBox 900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7" name="TextBox 900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08" name="TextBox 900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09" name="TextBox 900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10" name="TextBox 900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1" name="TextBox 901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12" name="TextBox 901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3" name="TextBox 901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14" name="TextBox 901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5" name="TextBox 901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16" name="TextBox 901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17" name="TextBox 901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18" name="TextBox 901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9" name="TextBox 901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20" name="TextBox 901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1" name="TextBox 902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22" name="TextBox 902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3" name="TextBox 90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24" name="TextBox 902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25" name="TextBox 902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26" name="TextBox 902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7" name="TextBox 90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28" name="TextBox 902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9" name="TextBox 902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30" name="TextBox 902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1" name="TextBox 90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32" name="TextBox 903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33" name="TextBox 903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34" name="TextBox 903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5" name="TextBox 90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36" name="TextBox 903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7" name="TextBox 903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38" name="TextBox 903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9" name="TextBox 90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40" name="TextBox 903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41" name="TextBox 904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42" name="TextBox 904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3" name="TextBox 90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44" name="TextBox 904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5" name="TextBox 904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46" name="TextBox 904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7" name="TextBox 90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48" name="TextBox 904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49" name="TextBox 904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50" name="TextBox 904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1" name="TextBox 90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52" name="TextBox 905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3" name="TextBox 905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54" name="TextBox 905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5" name="TextBox 90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56" name="TextBox 905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57" name="TextBox 905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58" name="TextBox 905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9" name="TextBox 90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60" name="TextBox 905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1" name="TextBox 906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62" name="TextBox 906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3" name="TextBox 90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64" name="TextBox 906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65" name="TextBox 906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66" name="TextBox 906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7" name="TextBox 90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68" name="TextBox 906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9" name="TextBox 906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70" name="TextBox 906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71" name="TextBox 90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72" name="TextBox 907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73" name="TextBox 907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275</xdr:row>
      <xdr:rowOff>0</xdr:rowOff>
    </xdr:from>
    <xdr:ext cx="175494" cy="311803"/>
    <xdr:sp macro="" textlink="">
      <xdr:nvSpPr>
        <xdr:cNvPr id="9074" name="TextBox 9073"/>
        <xdr:cNvSpPr txBox="1"/>
      </xdr:nvSpPr>
      <xdr:spPr>
        <a:xfrm>
          <a:off x="1651187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5" name="TextBox 9074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275</xdr:row>
      <xdr:rowOff>0</xdr:rowOff>
    </xdr:from>
    <xdr:ext cx="175494" cy="311803"/>
    <xdr:sp macro="" textlink="">
      <xdr:nvSpPr>
        <xdr:cNvPr id="9076" name="TextBox 9075"/>
        <xdr:cNvSpPr txBox="1"/>
      </xdr:nvSpPr>
      <xdr:spPr>
        <a:xfrm>
          <a:off x="1622612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7" name="TextBox 9076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275</xdr:row>
      <xdr:rowOff>0</xdr:rowOff>
    </xdr:from>
    <xdr:ext cx="166257" cy="311803"/>
    <xdr:sp macro="" textlink="">
      <xdr:nvSpPr>
        <xdr:cNvPr id="9078" name="TextBox 9077"/>
        <xdr:cNvSpPr txBox="1"/>
      </xdr:nvSpPr>
      <xdr:spPr>
        <a:xfrm>
          <a:off x="1613087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9" name="TextBox 9078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275</xdr:row>
      <xdr:rowOff>0</xdr:rowOff>
    </xdr:from>
    <xdr:ext cx="184731" cy="283457"/>
    <xdr:sp macro="" textlink="">
      <xdr:nvSpPr>
        <xdr:cNvPr id="9080" name="TextBox 9079"/>
        <xdr:cNvSpPr txBox="1"/>
      </xdr:nvSpPr>
      <xdr:spPr>
        <a:xfrm>
          <a:off x="1613087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84731" cy="283457"/>
    <xdr:sp macro="" textlink="">
      <xdr:nvSpPr>
        <xdr:cNvPr id="9081" name="TextBox 9080"/>
        <xdr:cNvSpPr txBox="1"/>
      </xdr:nvSpPr>
      <xdr:spPr>
        <a:xfrm>
          <a:off x="1735791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82" name="TextBox 9081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3" name="TextBox 9082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5" name="TextBox 9084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086" name="TextBox 9085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7" name="TextBox 9086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088" name="TextBox 9087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089" name="TextBox 9088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90" name="TextBox 9089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1" name="TextBox 9090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092" name="TextBox 9091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3" name="TextBox 9092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094" name="TextBox 9093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5" name="TextBox 9094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096" name="TextBox 9095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097" name="TextBox 9096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98" name="TextBox 9097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9" name="TextBox 9098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1" name="TextBox 9100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02" name="TextBox 9101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3" name="TextBox 9102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04" name="TextBox 9103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05" name="TextBox 9104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06" name="TextBox 9105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7" name="TextBox 9106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08" name="TextBox 9107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9" name="TextBox 9108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10" name="TextBox 9109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1" name="TextBox 9110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12" name="TextBox 9111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13" name="TextBox 9112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14" name="TextBox 9113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5" name="TextBox 9114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7" name="TextBox 9116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18" name="TextBox 9117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9" name="TextBox 9118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20" name="TextBox 9119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21" name="TextBox 9120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22" name="TextBox 9121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3" name="TextBox 9122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24" name="TextBox 9123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5" name="TextBox 9124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26" name="TextBox 9125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7" name="TextBox 9126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28" name="TextBox 9127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29" name="TextBox 9128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30" name="TextBox 9129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1" name="TextBox 9130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3" name="TextBox 9132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34" name="TextBox 9133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5" name="TextBox 9134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36" name="TextBox 9135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37" name="TextBox 9136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38" name="TextBox 9137"/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9" name="TextBox 9138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40" name="TextBox 9139"/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41" name="TextBox 9140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42" name="TextBox 9141"/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43" name="TextBox 9142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44" name="TextBox 9143"/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45" name="TextBox 9144"/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46" name="TextBox 914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47" name="TextBox 91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48" name="TextBox 914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49" name="TextBox 91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50" name="TextBox 914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1" name="TextBox 91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52" name="TextBox 915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53" name="TextBox 915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54" name="TextBox 91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55" name="TextBox 91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56" name="TextBox 91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7" name="TextBox 91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58" name="TextBox 91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9" name="TextBox 91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60" name="TextBox 91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1" name="TextBox 91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62" name="TextBox 91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63" name="TextBox 91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64" name="TextBox 91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5" name="TextBox 91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66" name="TextBox 91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7" name="TextBox 91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68" name="TextBox 91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9" name="TextBox 91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70" name="TextBox 91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71" name="TextBox 91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72" name="TextBox 91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3" name="TextBox 91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74" name="TextBox 91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5" name="TextBox 91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76" name="TextBox 91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7" name="TextBox 91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78" name="TextBox 91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79" name="TextBox 91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80" name="TextBox 917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81" name="TextBox 918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82" name="TextBox 91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83" name="TextBox 91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261702" cy="396840"/>
    <xdr:sp macro="" textlink="">
      <xdr:nvSpPr>
        <xdr:cNvPr id="9184" name="TextBox 9183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85" name="TextBox 918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86" name="TextBox 91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87" name="TextBox 918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88" name="TextBox 918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89" name="TextBox 918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0" name="TextBox 91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91" name="TextBox 919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92" name="TextBox 919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93" name="TextBox 919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4" name="TextBox 91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95" name="TextBox 919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6" name="TextBox 919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97" name="TextBox 919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8" name="TextBox 91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99" name="TextBox 919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00" name="TextBox 919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01" name="TextBox 920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2" name="TextBox 92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03" name="TextBox 920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4" name="TextBox 92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05" name="TextBox 920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6" name="TextBox 92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07" name="TextBox 920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08" name="TextBox 920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09" name="TextBox 920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0" name="TextBox 92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11" name="TextBox 921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2" name="TextBox 92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13" name="TextBox 921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4" name="TextBox 92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15" name="TextBox 921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16" name="TextBox 921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17" name="TextBox 921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8" name="TextBox 92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19" name="TextBox 921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0" name="TextBox 92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21" name="TextBox 922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2" name="TextBox 92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23" name="TextBox 92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24" name="TextBox 92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25" name="TextBox 922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6" name="TextBox 92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27" name="TextBox 922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8" name="TextBox 922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29" name="TextBox 922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0" name="TextBox 92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31" name="TextBox 923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32" name="TextBox 923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33" name="TextBox 923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4" name="TextBox 92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35" name="TextBox 923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6" name="TextBox 923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37" name="TextBox 923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8" name="TextBox 923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39" name="TextBox 923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40" name="TextBox 923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41" name="TextBox 924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2" name="TextBox 924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43" name="TextBox 924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4" name="TextBox 924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45" name="TextBox 924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6" name="TextBox 924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47" name="TextBox 924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48" name="TextBox 924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49" name="TextBox 924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0" name="TextBox 924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51" name="TextBox 925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2" name="TextBox 925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53" name="TextBox 925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4" name="TextBox 925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55" name="TextBox 925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56" name="TextBox 925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57" name="TextBox 925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8" name="TextBox 925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59" name="TextBox 925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0" name="TextBox 925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61" name="TextBox 926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2" name="TextBox 926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63" name="TextBox 926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64" name="TextBox 926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65" name="TextBox 926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6" name="TextBox 926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67" name="TextBox 926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8" name="TextBox 926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69" name="TextBox 926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0" name="TextBox 926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73" name="TextBox 927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4" name="TextBox 927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75" name="TextBox 927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6" name="TextBox 927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77" name="TextBox 927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8" name="TextBox 927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79" name="TextBox 927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80" name="TextBox 927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81" name="TextBox 928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2" name="TextBox 928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83" name="TextBox 928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4" name="TextBox 928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85" name="TextBox 928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6" name="TextBox 92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87" name="TextBox 928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88" name="TextBox 928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89" name="TextBox 92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0" name="TextBox 92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91" name="TextBox 92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2" name="TextBox 92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93" name="TextBox 92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4" name="TextBox 92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95" name="TextBox 92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96" name="TextBox 92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97" name="TextBox 929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8" name="TextBox 92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99" name="TextBox 929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0" name="TextBox 92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01" name="TextBox 930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2" name="TextBox 93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03" name="TextBox 930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04" name="TextBox 930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05" name="TextBox 930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6" name="TextBox 93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07" name="TextBox 930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8" name="TextBox 93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09" name="TextBox 930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0" name="TextBox 93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11" name="TextBox 931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12" name="TextBox 931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13" name="TextBox 931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4" name="TextBox 93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15" name="TextBox 931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6" name="TextBox 93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17" name="TextBox 931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8" name="TextBox 93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19" name="TextBox 931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20" name="TextBox 931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21" name="TextBox 932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2" name="TextBox 93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23" name="TextBox 932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4" name="TextBox 932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25" name="TextBox 932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6" name="TextBox 93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27" name="TextBox 932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28" name="TextBox 932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29" name="TextBox 932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0" name="TextBox 93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31" name="TextBox 933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2" name="TextBox 933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33" name="TextBox 933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4" name="TextBox 93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35" name="TextBox 933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36" name="TextBox 933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9337" name="TextBox 9336"/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38" name="TextBox 9337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9339" name="TextBox 9338"/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40" name="TextBox 9339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9341" name="TextBox 9340"/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42" name="TextBox 9341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9343" name="TextBox 9342"/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9344" name="TextBox 9343"/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9345" name="TextBox 9344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46" name="TextBox 9345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9347" name="TextBox 9346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48" name="TextBox 9347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9349" name="TextBox 9348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50" name="TextBox 9349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9351" name="TextBox 9350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9352" name="TextBox 9351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53" name="TextBox 9352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4" name="TextBox 9353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55" name="TextBox 9354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6" name="TextBox 9355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57" name="TextBox 9356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8" name="TextBox 9357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59" name="TextBox 9358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60" name="TextBox 9359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61" name="TextBox 9360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62" name="TextBox 9361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63" name="TextBox 9362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4" name="TextBox 9363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65" name="TextBox 9364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6" name="TextBox 9365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67" name="TextBox 9366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8" name="TextBox 9367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69" name="TextBox 9368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70" name="TextBox 9369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71" name="TextBox 9370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2" name="TextBox 9371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73" name="TextBox 9372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4" name="TextBox 9373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75" name="TextBox 9374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6" name="TextBox 9375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77" name="TextBox 9376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78" name="TextBox 9377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79" name="TextBox 9378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0" name="TextBox 9379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81" name="TextBox 9380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2" name="TextBox 9381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83" name="TextBox 9382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4" name="TextBox 9383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5" name="TextBox 9384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86" name="TextBox 9385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7" name="TextBox 9386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88" name="TextBox 9387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9" name="TextBox 9388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90" name="TextBox 9389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261702" cy="396840"/>
    <xdr:sp macro="" textlink="">
      <xdr:nvSpPr>
        <xdr:cNvPr id="9391" name="TextBox 9390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735791" y="9820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92" name="TextBox 9391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3" name="TextBox 9392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94" name="TextBox 9393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5" name="TextBox 9394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96" name="TextBox 9395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7" name="TextBox 9396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98" name="TextBox 9397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99" name="TextBox 9398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00" name="TextBox 9399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1" name="TextBox 9400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02" name="TextBox 9401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3" name="TextBox 9402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04" name="TextBox 9403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5" name="TextBox 9404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06" name="TextBox 9405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07" name="TextBox 9406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08" name="TextBox 9407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9" name="TextBox 9408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10" name="TextBox 9409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1" name="TextBox 9410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12" name="TextBox 9411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3" name="TextBox 9412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14" name="TextBox 9413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15" name="TextBox 9414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16" name="TextBox 9415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7" name="TextBox 9416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18" name="TextBox 9417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9" name="TextBox 9418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20" name="TextBox 9419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1" name="TextBox 9420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22" name="TextBox 9421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23" name="TextBox 9422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24" name="TextBox 9423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5" name="TextBox 9424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26" name="TextBox 9425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7" name="TextBox 9426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28" name="TextBox 9427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9" name="TextBox 9428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30" name="TextBox 9429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31" name="TextBox 9430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32" name="TextBox 9431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3" name="TextBox 9432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34" name="TextBox 9433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5" name="TextBox 9434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36" name="TextBox 9435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7" name="TextBox 9436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38" name="TextBox 9437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39" name="TextBox 9438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40" name="TextBox 9439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1" name="TextBox 9440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42" name="TextBox 9441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3" name="TextBox 9442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44" name="TextBox 9443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5" name="TextBox 9444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46" name="TextBox 9445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47" name="TextBox 9446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48" name="TextBox 9447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9" name="TextBox 9448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50" name="TextBox 9449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1" name="TextBox 9450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52" name="TextBox 9451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3" name="TextBox 9452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54" name="TextBox 9453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55" name="TextBox 9454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56" name="TextBox 9455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7" name="TextBox 9456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58" name="TextBox 9457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9" name="TextBox 9458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60" name="TextBox 9459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1" name="TextBox 9460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62" name="TextBox 9461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63" name="TextBox 9462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64" name="TextBox 9463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5" name="TextBox 9464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66" name="TextBox 9465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7" name="TextBox 9466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68" name="TextBox 9467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9" name="TextBox 9468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70" name="TextBox 9469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71" name="TextBox 9470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72" name="TextBox 9471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3" name="TextBox 9472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74" name="TextBox 9473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5" name="TextBox 9474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76" name="TextBox 9475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7" name="TextBox 9476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78" name="TextBox 9477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79" name="TextBox 9478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80" name="TextBox 9479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1" name="TextBox 9480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82" name="TextBox 9481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3" name="TextBox 9482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84" name="TextBox 9483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5" name="TextBox 9484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86" name="TextBox 9485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87" name="TextBox 9486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88" name="TextBox 9487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9" name="TextBox 9488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90" name="TextBox 9489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1" name="TextBox 9490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92" name="TextBox 9491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3" name="TextBox 9492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94" name="TextBox 9493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95" name="TextBox 9494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96" name="TextBox 9495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7" name="TextBox 9496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98" name="TextBox 9497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9" name="TextBox 9498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00" name="TextBox 9499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1" name="TextBox 9500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02" name="TextBox 9501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03" name="TextBox 9502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04" name="TextBox 9503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5" name="TextBox 9504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06" name="TextBox 9505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7" name="TextBox 9506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08" name="TextBox 9507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9" name="TextBox 9508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10" name="TextBox 9509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11" name="TextBox 9510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12" name="TextBox 9511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3" name="TextBox 9512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14" name="TextBox 9513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5" name="TextBox 9514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16" name="TextBox 9515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7" name="TextBox 9516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18" name="TextBox 9517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19" name="TextBox 9518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20" name="TextBox 9519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1" name="TextBox 9520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22" name="TextBox 9521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3" name="TextBox 9522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24" name="TextBox 9523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5" name="TextBox 9524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26" name="TextBox 9525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27" name="TextBox 9526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28" name="TextBox 9527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9" name="TextBox 9528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30" name="TextBox 9529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1" name="TextBox 9530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32" name="TextBox 9531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3" name="TextBox 9532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34" name="TextBox 9533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35" name="TextBox 9534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36" name="TextBox 9535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7" name="TextBox 9536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38" name="TextBox 9537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9" name="TextBox 9538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40" name="TextBox 9539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41" name="TextBox 9540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42" name="TextBox 9541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43" name="TextBox 9542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55111"/>
    <xdr:sp macro="" textlink="">
      <xdr:nvSpPr>
        <xdr:cNvPr id="9544" name="TextBox 9543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381000</xdr:rowOff>
    </xdr:from>
    <xdr:ext cx="184731" cy="255111"/>
    <xdr:sp macro="" textlink="">
      <xdr:nvSpPr>
        <xdr:cNvPr id="9545" name="TextBox 9544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381000</xdr:rowOff>
    </xdr:from>
    <xdr:ext cx="184731" cy="255111"/>
    <xdr:sp macro="" textlink="">
      <xdr:nvSpPr>
        <xdr:cNvPr id="9546" name="TextBox 9545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55111"/>
    <xdr:sp macro="" textlink="">
      <xdr:nvSpPr>
        <xdr:cNvPr id="9547" name="TextBox 9546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48" name="TextBox 9547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49" name="TextBox 9548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50" name="TextBox 9549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1" name="TextBox 9550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52" name="TextBox 9551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3" name="TextBox 9552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54" name="TextBox 9553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55" name="TextBox 9554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56" name="TextBox 9555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7" name="TextBox 9556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58" name="TextBox 9557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9" name="TextBox 9558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60" name="TextBox 9559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1" name="TextBox 9560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62" name="TextBox 9561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63" name="TextBox 9562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64" name="TextBox 9563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5" name="TextBox 9564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66" name="TextBox 9565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7" name="TextBox 9566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68" name="TextBox 9567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9" name="TextBox 9568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70" name="TextBox 9569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71" name="TextBox 9570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72" name="TextBox 9571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3" name="TextBox 9572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74" name="TextBox 9573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5" name="TextBox 9574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76" name="TextBox 9575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7" name="TextBox 9576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78" name="TextBox 9577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79" name="TextBox 9578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80" name="TextBox 9579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1" name="TextBox 9580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82" name="TextBox 9581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3" name="TextBox 9582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84" name="TextBox 9583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5" name="TextBox 9584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86" name="TextBox 9585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87" name="TextBox 9586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88" name="TextBox 9587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9" name="TextBox 9588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90" name="TextBox 9589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1" name="TextBox 9590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92" name="TextBox 9591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3" name="TextBox 9592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94" name="TextBox 9593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95" name="TextBox 9594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96" name="TextBox 9595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7" name="TextBox 9596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98" name="TextBox 9597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9" name="TextBox 9598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600" name="TextBox 9599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1" name="TextBox 9600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602" name="TextBox 9601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603" name="TextBox 9602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604" name="TextBox 9603"/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5" name="TextBox 9604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606" name="TextBox 9605"/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7" name="TextBox 9606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608" name="TextBox 9607"/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9" name="TextBox 9608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610" name="TextBox 9609"/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611" name="TextBox 9610"/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211</xdr:row>
      <xdr:rowOff>0</xdr:rowOff>
    </xdr:from>
    <xdr:ext cx="175494" cy="311803"/>
    <xdr:sp macro="" textlink="">
      <xdr:nvSpPr>
        <xdr:cNvPr id="9612" name="TextBox 9611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651187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3" name="TextBox 9612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211</xdr:row>
      <xdr:rowOff>0</xdr:rowOff>
    </xdr:from>
    <xdr:ext cx="175494" cy="311803"/>
    <xdr:sp macro="" textlink="">
      <xdr:nvSpPr>
        <xdr:cNvPr id="9614" name="TextBox 9613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622612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5" name="TextBox 9614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211</xdr:row>
      <xdr:rowOff>0</xdr:rowOff>
    </xdr:from>
    <xdr:ext cx="166257" cy="311803"/>
    <xdr:sp macro="" textlink="">
      <xdr:nvSpPr>
        <xdr:cNvPr id="9616" name="TextBox 9615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613087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7" name="TextBox 9616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211</xdr:row>
      <xdr:rowOff>0</xdr:rowOff>
    </xdr:from>
    <xdr:ext cx="184731" cy="283457"/>
    <xdr:sp macro="" textlink="">
      <xdr:nvSpPr>
        <xdr:cNvPr id="9618" name="TextBox 9617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613087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84731" cy="283457"/>
    <xdr:sp macro="" textlink="">
      <xdr:nvSpPr>
        <xdr:cNvPr id="9619" name="TextBox 9618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735791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57"/>
  <sheetViews>
    <sheetView tabSelected="1" view="pageBreakPreview" zoomScaleSheetLayoutView="100" workbookViewId="0"/>
  </sheetViews>
  <sheetFormatPr defaultColWidth="9" defaultRowHeight="15"/>
  <cols>
    <col min="1" max="1" width="5.42578125" style="1" customWidth="1"/>
    <col min="2" max="2" width="68.140625" style="2" customWidth="1"/>
    <col min="3" max="3" width="10.42578125" style="1" customWidth="1"/>
    <col min="4" max="4" width="17" style="1" customWidth="1"/>
    <col min="5" max="5" width="15.140625" style="1" customWidth="1"/>
    <col min="6" max="6" width="20" style="1" customWidth="1"/>
    <col min="7" max="7" width="15.140625" style="1" customWidth="1"/>
    <col min="8" max="8" width="11.5703125" style="1" customWidth="1"/>
    <col min="9" max="9" width="14.85546875" style="2" customWidth="1"/>
    <col min="10" max="10" width="19.7109375" style="3" customWidth="1"/>
    <col min="11" max="206" width="9" style="4"/>
    <col min="207" max="207" width="5.28515625" style="4" customWidth="1"/>
    <col min="208" max="208" width="36.28515625" style="4" customWidth="1"/>
    <col min="209" max="209" width="7.7109375" style="4" customWidth="1"/>
    <col min="210" max="210" width="10" style="4" customWidth="1"/>
    <col min="211" max="211" width="12.140625" style="4" customWidth="1"/>
    <col min="212" max="212" width="11.42578125" style="4" customWidth="1"/>
    <col min="213" max="213" width="20.5703125" style="4" customWidth="1"/>
    <col min="214" max="214" width="23.42578125" style="4" customWidth="1"/>
    <col min="215" max="215" width="16" style="4" customWidth="1"/>
    <col min="216" max="222" width="0" style="4" hidden="1" customWidth="1"/>
    <col min="223" max="16384" width="9" style="4"/>
  </cols>
  <sheetData>
    <row r="1" spans="1:10" ht="27.75" customHeight="1">
      <c r="A1" s="122"/>
      <c r="B1" s="86"/>
      <c r="C1" s="85"/>
      <c r="D1" s="85"/>
      <c r="E1" s="85"/>
      <c r="F1" s="85"/>
      <c r="G1" s="85"/>
      <c r="H1" s="85"/>
      <c r="I1" s="86"/>
      <c r="J1" s="87"/>
    </row>
    <row r="2" spans="1:10" ht="9.75" hidden="1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22.5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13.5" customHeight="1">
      <c r="A4" s="88"/>
      <c r="B4" s="89"/>
      <c r="C4" s="89"/>
      <c r="D4" s="89"/>
      <c r="E4" s="89"/>
      <c r="F4" s="89"/>
      <c r="G4" s="89"/>
      <c r="H4" s="89"/>
      <c r="I4" s="90"/>
      <c r="J4" s="91"/>
    </row>
    <row r="5" spans="1:10" ht="20.25">
      <c r="A5" s="155" t="s">
        <v>392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21.75" customHeight="1">
      <c r="J6" s="35" t="s">
        <v>440</v>
      </c>
    </row>
    <row r="7" spans="1:10" ht="15.75" hidden="1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</row>
    <row r="8" spans="1:10" hidden="1">
      <c r="A8" s="115"/>
      <c r="B8" s="116"/>
      <c r="C8" s="116"/>
      <c r="D8" s="116"/>
      <c r="E8" s="116"/>
      <c r="F8" s="117"/>
      <c r="G8" s="116"/>
      <c r="H8" s="116"/>
      <c r="I8" s="118"/>
      <c r="J8" s="119"/>
    </row>
    <row r="9" spans="1:10" ht="70.5" customHeight="1">
      <c r="A9" s="6" t="s">
        <v>1</v>
      </c>
      <c r="B9" s="6" t="s">
        <v>429</v>
      </c>
      <c r="C9" s="6" t="s">
        <v>7</v>
      </c>
      <c r="D9" s="6" t="s">
        <v>4</v>
      </c>
      <c r="E9" s="6" t="s">
        <v>5</v>
      </c>
      <c r="F9" s="6" t="s">
        <v>6</v>
      </c>
      <c r="G9" s="6" t="s">
        <v>430</v>
      </c>
      <c r="H9" s="6" t="s">
        <v>8</v>
      </c>
      <c r="I9" s="6" t="s">
        <v>9</v>
      </c>
      <c r="J9" s="7" t="s">
        <v>2</v>
      </c>
    </row>
    <row r="10" spans="1:10" ht="15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81" customFormat="1" ht="25.5" customHeight="1">
      <c r="A11" s="158" t="s">
        <v>391</v>
      </c>
      <c r="B11" s="158"/>
      <c r="C11" s="158"/>
      <c r="D11" s="158"/>
      <c r="E11" s="158"/>
      <c r="F11" s="158"/>
      <c r="G11" s="158"/>
      <c r="H11" s="158"/>
      <c r="I11" s="158"/>
      <c r="J11" s="158"/>
    </row>
    <row r="12" spans="1:10" ht="15.75" customHeight="1">
      <c r="A12" s="13">
        <v>1</v>
      </c>
      <c r="B12" s="14" t="s">
        <v>10</v>
      </c>
      <c r="C12" s="28">
        <v>5.6</v>
      </c>
      <c r="D12" s="147" t="s">
        <v>81</v>
      </c>
      <c r="E12" s="36" t="s">
        <v>87</v>
      </c>
      <c r="F12" s="36" t="s">
        <v>431</v>
      </c>
      <c r="G12" s="161">
        <v>0.85</v>
      </c>
      <c r="H12" s="152">
        <v>1100</v>
      </c>
      <c r="I12" s="152">
        <v>950</v>
      </c>
      <c r="J12" s="149" t="s">
        <v>415</v>
      </c>
    </row>
    <row r="13" spans="1:10" ht="15.75" customHeight="1">
      <c r="A13" s="15">
        <f>A12+1</f>
        <v>2</v>
      </c>
      <c r="B13" s="14" t="s">
        <v>11</v>
      </c>
      <c r="C13" s="28">
        <v>0.6</v>
      </c>
      <c r="D13" s="147"/>
      <c r="E13" s="36" t="s">
        <v>87</v>
      </c>
      <c r="F13" s="36" t="s">
        <v>431</v>
      </c>
      <c r="G13" s="161"/>
      <c r="H13" s="152"/>
      <c r="I13" s="152"/>
      <c r="J13" s="149"/>
    </row>
    <row r="14" spans="1:10" ht="15.75" customHeight="1">
      <c r="A14" s="13">
        <v>3</v>
      </c>
      <c r="B14" s="14" t="s">
        <v>12</v>
      </c>
      <c r="C14" s="26">
        <v>1.6</v>
      </c>
      <c r="D14" s="147"/>
      <c r="E14" s="36" t="s">
        <v>87</v>
      </c>
      <c r="F14" s="36" t="s">
        <v>431</v>
      </c>
      <c r="G14" s="161"/>
      <c r="H14" s="152"/>
      <c r="I14" s="152"/>
      <c r="J14" s="149"/>
    </row>
    <row r="15" spans="1:10" ht="15.75" customHeight="1">
      <c r="A15" s="15">
        <v>4</v>
      </c>
      <c r="B15" s="16" t="s">
        <v>13</v>
      </c>
      <c r="C15" s="32">
        <v>1</v>
      </c>
      <c r="D15" s="147"/>
      <c r="E15" s="36" t="s">
        <v>87</v>
      </c>
      <c r="F15" s="36" t="s">
        <v>431</v>
      </c>
      <c r="G15" s="161"/>
      <c r="H15" s="152"/>
      <c r="I15" s="152"/>
      <c r="J15" s="149"/>
    </row>
    <row r="16" spans="1:10" ht="30">
      <c r="A16" s="13">
        <v>5</v>
      </c>
      <c r="B16" s="17" t="s">
        <v>14</v>
      </c>
      <c r="C16" s="113">
        <v>2.6</v>
      </c>
      <c r="D16" s="113" t="s">
        <v>85</v>
      </c>
      <c r="E16" s="133" t="s">
        <v>84</v>
      </c>
      <c r="F16" s="36" t="s">
        <v>431</v>
      </c>
      <c r="G16" s="96">
        <v>0.34</v>
      </c>
      <c r="H16" s="95">
        <v>1685</v>
      </c>
      <c r="I16" s="95">
        <v>450</v>
      </c>
      <c r="J16" s="149"/>
    </row>
    <row r="17" spans="1:10" ht="15" customHeight="1">
      <c r="A17" s="15">
        <v>6</v>
      </c>
      <c r="B17" s="19" t="s">
        <v>15</v>
      </c>
      <c r="C17" s="140">
        <v>0.91</v>
      </c>
      <c r="D17" s="147" t="s">
        <v>81</v>
      </c>
      <c r="E17" s="36" t="s">
        <v>87</v>
      </c>
      <c r="F17" s="36" t="s">
        <v>431</v>
      </c>
      <c r="G17" s="169">
        <v>0.34</v>
      </c>
      <c r="H17" s="168">
        <v>1500</v>
      </c>
      <c r="I17" s="168">
        <v>350</v>
      </c>
      <c r="J17" s="149"/>
    </row>
    <row r="18" spans="1:10">
      <c r="A18" s="13">
        <v>7</v>
      </c>
      <c r="B18" s="17" t="s">
        <v>16</v>
      </c>
      <c r="C18" s="113">
        <v>1</v>
      </c>
      <c r="D18" s="147"/>
      <c r="E18" s="36" t="s">
        <v>87</v>
      </c>
      <c r="F18" s="36" t="s">
        <v>431</v>
      </c>
      <c r="G18" s="169"/>
      <c r="H18" s="168"/>
      <c r="I18" s="168"/>
      <c r="J18" s="149"/>
    </row>
    <row r="19" spans="1:10" ht="15.75" customHeight="1">
      <c r="A19" s="15">
        <f t="shared" ref="A19" si="0">A18+1</f>
        <v>8</v>
      </c>
      <c r="B19" s="16" t="s">
        <v>19</v>
      </c>
      <c r="C19" s="123">
        <v>1.03</v>
      </c>
      <c r="D19" s="147"/>
      <c r="E19" s="36" t="s">
        <v>87</v>
      </c>
      <c r="F19" s="36" t="s">
        <v>431</v>
      </c>
      <c r="G19" s="169"/>
      <c r="H19" s="168"/>
      <c r="I19" s="168"/>
      <c r="J19" s="149"/>
    </row>
    <row r="20" spans="1:10" ht="15.75" customHeight="1">
      <c r="A20" s="13">
        <v>9</v>
      </c>
      <c r="B20" s="20" t="s">
        <v>20</v>
      </c>
      <c r="C20" s="124">
        <v>1.2</v>
      </c>
      <c r="D20" s="147"/>
      <c r="E20" s="36" t="s">
        <v>87</v>
      </c>
      <c r="F20" s="36" t="s">
        <v>431</v>
      </c>
      <c r="G20" s="169"/>
      <c r="H20" s="168"/>
      <c r="I20" s="168"/>
      <c r="J20" s="149"/>
    </row>
    <row r="21" spans="1:10" ht="15.75" customHeight="1">
      <c r="A21" s="15">
        <f t="shared" ref="A21" si="1">A20+1</f>
        <v>10</v>
      </c>
      <c r="B21" s="20" t="s">
        <v>21</v>
      </c>
      <c r="C21" s="37">
        <v>1.25</v>
      </c>
      <c r="D21" s="147"/>
      <c r="E21" s="36" t="s">
        <v>87</v>
      </c>
      <c r="F21" s="36" t="s">
        <v>431</v>
      </c>
      <c r="G21" s="169"/>
      <c r="H21" s="168"/>
      <c r="I21" s="168"/>
      <c r="J21" s="149"/>
    </row>
    <row r="22" spans="1:10">
      <c r="A22" s="13">
        <v>11</v>
      </c>
      <c r="B22" s="21" t="s">
        <v>17</v>
      </c>
      <c r="C22" s="18">
        <v>2.84</v>
      </c>
      <c r="D22" s="166" t="s">
        <v>83</v>
      </c>
      <c r="E22" s="128" t="s">
        <v>395</v>
      </c>
      <c r="F22" s="128" t="s">
        <v>396</v>
      </c>
      <c r="G22" s="167">
        <v>0</v>
      </c>
      <c r="H22" s="170">
        <v>2544</v>
      </c>
      <c r="I22" s="169" t="s">
        <v>86</v>
      </c>
      <c r="J22" s="151" t="s">
        <v>397</v>
      </c>
    </row>
    <row r="23" spans="1:10">
      <c r="A23" s="15">
        <v>12</v>
      </c>
      <c r="B23" s="17" t="s">
        <v>18</v>
      </c>
      <c r="C23" s="113">
        <v>2</v>
      </c>
      <c r="D23" s="166"/>
      <c r="E23" s="128" t="s">
        <v>395</v>
      </c>
      <c r="F23" s="128" t="s">
        <v>396</v>
      </c>
      <c r="G23" s="167"/>
      <c r="H23" s="170"/>
      <c r="I23" s="169"/>
      <c r="J23" s="151"/>
    </row>
    <row r="24" spans="1:10">
      <c r="A24" s="13">
        <v>13</v>
      </c>
      <c r="B24" s="20" t="s">
        <v>22</v>
      </c>
      <c r="C24" s="124">
        <v>0.9</v>
      </c>
      <c r="D24" s="166"/>
      <c r="E24" s="128" t="s">
        <v>84</v>
      </c>
      <c r="F24" s="36" t="s">
        <v>431</v>
      </c>
      <c r="G24" s="167">
        <v>0.12</v>
      </c>
      <c r="H24" s="168">
        <v>2227</v>
      </c>
      <c r="I24" s="168" t="s">
        <v>86</v>
      </c>
      <c r="J24" s="149" t="s">
        <v>398</v>
      </c>
    </row>
    <row r="25" spans="1:10">
      <c r="A25" s="15">
        <f t="shared" ref="A25" si="2">A24+1</f>
        <v>14</v>
      </c>
      <c r="B25" s="16" t="s">
        <v>23</v>
      </c>
      <c r="C25" s="32">
        <v>1.4</v>
      </c>
      <c r="D25" s="166"/>
      <c r="E25" s="128" t="s">
        <v>84</v>
      </c>
      <c r="F25" s="36" t="s">
        <v>431</v>
      </c>
      <c r="G25" s="167"/>
      <c r="H25" s="168"/>
      <c r="I25" s="168"/>
      <c r="J25" s="149"/>
    </row>
    <row r="26" spans="1:10">
      <c r="A26" s="13">
        <v>15</v>
      </c>
      <c r="B26" s="20" t="s">
        <v>24</v>
      </c>
      <c r="C26" s="37">
        <v>0.45</v>
      </c>
      <c r="D26" s="166"/>
      <c r="E26" s="128" t="s">
        <v>84</v>
      </c>
      <c r="F26" s="36" t="s">
        <v>431</v>
      </c>
      <c r="G26" s="167"/>
      <c r="H26" s="168"/>
      <c r="I26" s="168"/>
      <c r="J26" s="149"/>
    </row>
    <row r="27" spans="1:10">
      <c r="A27" s="15">
        <f t="shared" ref="A27" si="3">A26+1</f>
        <v>16</v>
      </c>
      <c r="B27" s="16" t="s">
        <v>25</v>
      </c>
      <c r="C27" s="123">
        <v>0.61699999999999999</v>
      </c>
      <c r="D27" s="166"/>
      <c r="E27" s="128" t="s">
        <v>84</v>
      </c>
      <c r="F27" s="36" t="s">
        <v>431</v>
      </c>
      <c r="G27" s="167"/>
      <c r="H27" s="168"/>
      <c r="I27" s="168"/>
      <c r="J27" s="149"/>
    </row>
    <row r="28" spans="1:10">
      <c r="A28" s="13">
        <v>17</v>
      </c>
      <c r="B28" s="22" t="s">
        <v>26</v>
      </c>
      <c r="C28" s="123">
        <v>1.35</v>
      </c>
      <c r="D28" s="166"/>
      <c r="E28" s="128" t="s">
        <v>84</v>
      </c>
      <c r="F28" s="36" t="s">
        <v>431</v>
      </c>
      <c r="G28" s="167"/>
      <c r="H28" s="168"/>
      <c r="I28" s="168"/>
      <c r="J28" s="149"/>
    </row>
    <row r="29" spans="1:10">
      <c r="A29" s="15">
        <f t="shared" ref="A29" si="4">A28+1</f>
        <v>18</v>
      </c>
      <c r="B29" s="23" t="s">
        <v>399</v>
      </c>
      <c r="C29" s="38">
        <v>0.188</v>
      </c>
      <c r="D29" s="166"/>
      <c r="E29" s="128" t="s">
        <v>84</v>
      </c>
      <c r="F29" s="36" t="s">
        <v>431</v>
      </c>
      <c r="G29" s="167"/>
      <c r="H29" s="168"/>
      <c r="I29" s="168"/>
      <c r="J29" s="149"/>
    </row>
    <row r="30" spans="1:10">
      <c r="A30" s="13">
        <v>19</v>
      </c>
      <c r="B30" s="16" t="s">
        <v>27</v>
      </c>
      <c r="C30" s="32">
        <v>0.3</v>
      </c>
      <c r="D30" s="166"/>
      <c r="E30" s="128" t="s">
        <v>84</v>
      </c>
      <c r="F30" s="36" t="s">
        <v>431</v>
      </c>
      <c r="G30" s="167"/>
      <c r="H30" s="168"/>
      <c r="I30" s="168"/>
      <c r="J30" s="149"/>
    </row>
    <row r="31" spans="1:10">
      <c r="A31" s="15">
        <f t="shared" ref="A31" si="5">A30+1</f>
        <v>20</v>
      </c>
      <c r="B31" s="19" t="s">
        <v>28</v>
      </c>
      <c r="C31" s="38">
        <v>0.35499999999999998</v>
      </c>
      <c r="D31" s="166"/>
      <c r="E31" s="128" t="s">
        <v>84</v>
      </c>
      <c r="F31" s="36" t="s">
        <v>431</v>
      </c>
      <c r="G31" s="167"/>
      <c r="H31" s="168"/>
      <c r="I31" s="168"/>
      <c r="J31" s="149"/>
    </row>
    <row r="32" spans="1:10">
      <c r="A32" s="13">
        <v>21</v>
      </c>
      <c r="B32" s="22" t="s">
        <v>29</v>
      </c>
      <c r="C32" s="125">
        <v>0.6</v>
      </c>
      <c r="D32" s="166"/>
      <c r="E32" s="128" t="s">
        <v>84</v>
      </c>
      <c r="F32" s="36" t="s">
        <v>431</v>
      </c>
      <c r="G32" s="167"/>
      <c r="H32" s="168"/>
      <c r="I32" s="168"/>
      <c r="J32" s="149"/>
    </row>
    <row r="33" spans="1:10" ht="15.75" customHeight="1">
      <c r="A33" s="15">
        <f t="shared" ref="A33" si="6">A32+1</f>
        <v>22</v>
      </c>
      <c r="B33" s="22" t="s">
        <v>30</v>
      </c>
      <c r="C33" s="123">
        <v>2.52</v>
      </c>
      <c r="D33" s="147" t="s">
        <v>81</v>
      </c>
      <c r="E33" s="128" t="s">
        <v>87</v>
      </c>
      <c r="F33" s="36" t="s">
        <v>431</v>
      </c>
      <c r="G33" s="167">
        <v>0.75</v>
      </c>
      <c r="H33" s="152">
        <v>1600</v>
      </c>
      <c r="I33" s="152">
        <v>1200</v>
      </c>
      <c r="J33" s="149" t="s">
        <v>415</v>
      </c>
    </row>
    <row r="34" spans="1:10" ht="15.75" customHeight="1">
      <c r="A34" s="13">
        <v>23</v>
      </c>
      <c r="B34" s="22" t="s">
        <v>42</v>
      </c>
      <c r="C34" s="32">
        <v>1.5</v>
      </c>
      <c r="D34" s="147"/>
      <c r="E34" s="128" t="s">
        <v>87</v>
      </c>
      <c r="F34" s="36" t="s">
        <v>431</v>
      </c>
      <c r="G34" s="167"/>
      <c r="H34" s="152"/>
      <c r="I34" s="152"/>
      <c r="J34" s="149"/>
    </row>
    <row r="35" spans="1:10" ht="15.75" customHeight="1">
      <c r="A35" s="15">
        <f t="shared" ref="A35" si="7">A34+1</f>
        <v>24</v>
      </c>
      <c r="B35" s="22" t="s">
        <v>43</v>
      </c>
      <c r="C35" s="123">
        <v>1.25</v>
      </c>
      <c r="D35" s="147"/>
      <c r="E35" s="128" t="s">
        <v>87</v>
      </c>
      <c r="F35" s="36" t="s">
        <v>431</v>
      </c>
      <c r="G35" s="167"/>
      <c r="H35" s="152"/>
      <c r="I35" s="152"/>
      <c r="J35" s="149"/>
    </row>
    <row r="36" spans="1:10">
      <c r="A36" s="13">
        <v>25</v>
      </c>
      <c r="B36" s="17" t="s">
        <v>31</v>
      </c>
      <c r="C36" s="113">
        <v>2.13</v>
      </c>
      <c r="D36" s="147"/>
      <c r="E36" s="128" t="s">
        <v>87</v>
      </c>
      <c r="F36" s="36" t="s">
        <v>431</v>
      </c>
      <c r="G36" s="167"/>
      <c r="H36" s="152"/>
      <c r="I36" s="152"/>
      <c r="J36" s="149"/>
    </row>
    <row r="37" spans="1:10">
      <c r="A37" s="15">
        <f t="shared" ref="A37" si="8">A36+1</f>
        <v>26</v>
      </c>
      <c r="B37" s="20" t="s">
        <v>35</v>
      </c>
      <c r="C37" s="124">
        <v>0.6</v>
      </c>
      <c r="D37" s="147"/>
      <c r="E37" s="128" t="s">
        <v>87</v>
      </c>
      <c r="F37" s="36" t="s">
        <v>431</v>
      </c>
      <c r="G37" s="167"/>
      <c r="H37" s="152"/>
      <c r="I37" s="152"/>
      <c r="J37" s="149"/>
    </row>
    <row r="38" spans="1:10">
      <c r="A38" s="13">
        <v>27</v>
      </c>
      <c r="B38" s="16" t="s">
        <v>32</v>
      </c>
      <c r="C38" s="123">
        <v>1.17</v>
      </c>
      <c r="D38" s="147"/>
      <c r="E38" s="128" t="s">
        <v>87</v>
      </c>
      <c r="F38" s="36" t="s">
        <v>431</v>
      </c>
      <c r="G38" s="167"/>
      <c r="H38" s="152"/>
      <c r="I38" s="152"/>
      <c r="J38" s="149"/>
    </row>
    <row r="39" spans="1:10">
      <c r="A39" s="15">
        <f t="shared" ref="A39" si="9">A38+1</f>
        <v>28</v>
      </c>
      <c r="B39" s="16" t="s">
        <v>33</v>
      </c>
      <c r="C39" s="32">
        <v>0.6</v>
      </c>
      <c r="D39" s="147"/>
      <c r="E39" s="128" t="s">
        <v>87</v>
      </c>
      <c r="F39" s="36" t="s">
        <v>431</v>
      </c>
      <c r="G39" s="167"/>
      <c r="H39" s="152"/>
      <c r="I39" s="152"/>
      <c r="J39" s="149"/>
    </row>
    <row r="40" spans="1:10">
      <c r="A40" s="13">
        <v>29</v>
      </c>
      <c r="B40" s="16" t="s">
        <v>34</v>
      </c>
      <c r="C40" s="123">
        <v>0.112</v>
      </c>
      <c r="D40" s="147"/>
      <c r="E40" s="128" t="s">
        <v>87</v>
      </c>
      <c r="F40" s="36" t="s">
        <v>431</v>
      </c>
      <c r="G40" s="167"/>
      <c r="H40" s="152"/>
      <c r="I40" s="152"/>
      <c r="J40" s="149"/>
    </row>
    <row r="41" spans="1:10">
      <c r="A41" s="15">
        <f t="shared" ref="A41" si="10">A40+1</f>
        <v>30</v>
      </c>
      <c r="B41" s="17" t="s">
        <v>36</v>
      </c>
      <c r="C41" s="113">
        <v>2</v>
      </c>
      <c r="D41" s="147"/>
      <c r="E41" s="128" t="s">
        <v>87</v>
      </c>
      <c r="F41" s="36" t="s">
        <v>431</v>
      </c>
      <c r="G41" s="167">
        <v>0.75</v>
      </c>
      <c r="H41" s="152">
        <v>750</v>
      </c>
      <c r="I41" s="152">
        <v>550</v>
      </c>
      <c r="J41" s="149"/>
    </row>
    <row r="42" spans="1:10">
      <c r="A42" s="13">
        <v>31</v>
      </c>
      <c r="B42" s="24" t="s">
        <v>37</v>
      </c>
      <c r="C42" s="128">
        <v>0.17599999999999999</v>
      </c>
      <c r="D42" s="147"/>
      <c r="E42" s="128" t="s">
        <v>87</v>
      </c>
      <c r="F42" s="36" t="s">
        <v>431</v>
      </c>
      <c r="G42" s="167"/>
      <c r="H42" s="152"/>
      <c r="I42" s="152"/>
      <c r="J42" s="149"/>
    </row>
    <row r="43" spans="1:10">
      <c r="A43" s="15">
        <f t="shared" ref="A43" si="11">A42+1</f>
        <v>32</v>
      </c>
      <c r="B43" s="24" t="s">
        <v>38</v>
      </c>
      <c r="C43" s="128">
        <v>0.214</v>
      </c>
      <c r="D43" s="147"/>
      <c r="E43" s="128" t="s">
        <v>87</v>
      </c>
      <c r="F43" s="36" t="s">
        <v>431</v>
      </c>
      <c r="G43" s="167"/>
      <c r="H43" s="152"/>
      <c r="I43" s="152"/>
      <c r="J43" s="149"/>
    </row>
    <row r="44" spans="1:10" ht="15.75" customHeight="1">
      <c r="A44" s="13">
        <v>33</v>
      </c>
      <c r="B44" s="17" t="s">
        <v>41</v>
      </c>
      <c r="C44" s="139">
        <v>1.75</v>
      </c>
      <c r="D44" s="147"/>
      <c r="E44" s="128" t="s">
        <v>87</v>
      </c>
      <c r="F44" s="36" t="s">
        <v>431</v>
      </c>
      <c r="G44" s="167"/>
      <c r="H44" s="152"/>
      <c r="I44" s="152"/>
      <c r="J44" s="149"/>
    </row>
    <row r="45" spans="1:10" ht="15.75" customHeight="1">
      <c r="A45" s="15">
        <f t="shared" ref="A45" si="12">A44+1</f>
        <v>34</v>
      </c>
      <c r="B45" s="21" t="s">
        <v>39</v>
      </c>
      <c r="C45" s="92">
        <v>0.13200000000000001</v>
      </c>
      <c r="D45" s="147"/>
      <c r="E45" s="128" t="s">
        <v>87</v>
      </c>
      <c r="F45" s="36" t="s">
        <v>431</v>
      </c>
      <c r="G45" s="167">
        <v>0.82</v>
      </c>
      <c r="H45" s="152">
        <v>800</v>
      </c>
      <c r="I45" s="152">
        <v>600</v>
      </c>
      <c r="J45" s="149"/>
    </row>
    <row r="46" spans="1:10">
      <c r="A46" s="13">
        <v>35</v>
      </c>
      <c r="B46" s="20" t="s">
        <v>40</v>
      </c>
      <c r="C46" s="124">
        <v>1.5</v>
      </c>
      <c r="D46" s="147"/>
      <c r="E46" s="128" t="s">
        <v>87</v>
      </c>
      <c r="F46" s="36" t="s">
        <v>431</v>
      </c>
      <c r="G46" s="167"/>
      <c r="H46" s="152"/>
      <c r="I46" s="152"/>
      <c r="J46" s="149"/>
    </row>
    <row r="47" spans="1:10" ht="15.75" customHeight="1">
      <c r="A47" s="15">
        <v>36</v>
      </c>
      <c r="B47" s="25" t="s">
        <v>44</v>
      </c>
      <c r="C47" s="26">
        <v>1.2</v>
      </c>
      <c r="D47" s="147" t="s">
        <v>82</v>
      </c>
      <c r="E47" s="133" t="s">
        <v>88</v>
      </c>
      <c r="F47" s="36" t="s">
        <v>431</v>
      </c>
      <c r="G47" s="169">
        <v>0.35</v>
      </c>
      <c r="H47" s="152">
        <v>14842</v>
      </c>
      <c r="I47" s="152">
        <v>2800</v>
      </c>
      <c r="J47" s="149" t="s">
        <v>416</v>
      </c>
    </row>
    <row r="48" spans="1:10" ht="15.75" customHeight="1">
      <c r="A48" s="13">
        <v>37</v>
      </c>
      <c r="B48" s="27" t="s">
        <v>45</v>
      </c>
      <c r="C48" s="26">
        <v>1.2</v>
      </c>
      <c r="D48" s="147"/>
      <c r="E48" s="133" t="s">
        <v>88</v>
      </c>
      <c r="F48" s="36" t="s">
        <v>431</v>
      </c>
      <c r="G48" s="169"/>
      <c r="H48" s="152"/>
      <c r="I48" s="152"/>
      <c r="J48" s="149"/>
    </row>
    <row r="49" spans="1:10" ht="15.75" customHeight="1">
      <c r="A49" s="15">
        <v>38</v>
      </c>
      <c r="B49" s="25" t="s">
        <v>46</v>
      </c>
      <c r="C49" s="26">
        <v>1.06</v>
      </c>
      <c r="D49" s="147"/>
      <c r="E49" s="133" t="s">
        <v>88</v>
      </c>
      <c r="F49" s="36" t="s">
        <v>431</v>
      </c>
      <c r="G49" s="169"/>
      <c r="H49" s="152"/>
      <c r="I49" s="152"/>
      <c r="J49" s="149"/>
    </row>
    <row r="50" spans="1:10" ht="15.75" customHeight="1">
      <c r="A50" s="13">
        <v>39</v>
      </c>
      <c r="B50" s="25" t="s">
        <v>47</v>
      </c>
      <c r="C50" s="26">
        <v>0.3</v>
      </c>
      <c r="D50" s="147"/>
      <c r="E50" s="133" t="s">
        <v>88</v>
      </c>
      <c r="F50" s="36" t="s">
        <v>431</v>
      </c>
      <c r="G50" s="169"/>
      <c r="H50" s="152"/>
      <c r="I50" s="152"/>
      <c r="J50" s="149"/>
    </row>
    <row r="51" spans="1:10">
      <c r="A51" s="15">
        <f t="shared" ref="A51" si="13">A50+1</f>
        <v>40</v>
      </c>
      <c r="B51" s="25" t="s">
        <v>48</v>
      </c>
      <c r="C51" s="26">
        <v>0.36</v>
      </c>
      <c r="D51" s="147"/>
      <c r="E51" s="133" t="s">
        <v>88</v>
      </c>
      <c r="F51" s="36" t="s">
        <v>431</v>
      </c>
      <c r="G51" s="169"/>
      <c r="H51" s="152"/>
      <c r="I51" s="152"/>
      <c r="J51" s="149"/>
    </row>
    <row r="52" spans="1:10" ht="30">
      <c r="A52" s="13">
        <v>41</v>
      </c>
      <c r="B52" s="25" t="s">
        <v>49</v>
      </c>
      <c r="C52" s="26">
        <v>1.75</v>
      </c>
      <c r="D52" s="147"/>
      <c r="E52" s="133" t="s">
        <v>88</v>
      </c>
      <c r="F52" s="36" t="s">
        <v>431</v>
      </c>
      <c r="G52" s="169"/>
      <c r="H52" s="152"/>
      <c r="I52" s="152"/>
      <c r="J52" s="149"/>
    </row>
    <row r="53" spans="1:10" ht="30">
      <c r="A53" s="15">
        <f t="shared" ref="A53" si="14">A52+1</f>
        <v>42</v>
      </c>
      <c r="B53" s="25" t="s">
        <v>50</v>
      </c>
      <c r="C53" s="26">
        <v>0.36</v>
      </c>
      <c r="D53" s="147"/>
      <c r="E53" s="133" t="s">
        <v>88</v>
      </c>
      <c r="F53" s="36" t="s">
        <v>431</v>
      </c>
      <c r="G53" s="169"/>
      <c r="H53" s="152"/>
      <c r="I53" s="152"/>
      <c r="J53" s="149"/>
    </row>
    <row r="54" spans="1:10">
      <c r="A54" s="13">
        <v>43</v>
      </c>
      <c r="B54" s="25" t="s">
        <v>439</v>
      </c>
      <c r="C54" s="26">
        <v>0.86</v>
      </c>
      <c r="D54" s="147"/>
      <c r="E54" s="133" t="s">
        <v>88</v>
      </c>
      <c r="F54" s="36" t="s">
        <v>431</v>
      </c>
      <c r="G54" s="169"/>
      <c r="H54" s="152"/>
      <c r="I54" s="152"/>
      <c r="J54" s="149"/>
    </row>
    <row r="55" spans="1:10" ht="30">
      <c r="A55" s="15">
        <f t="shared" ref="A55" si="15">A54+1</f>
        <v>44</v>
      </c>
      <c r="B55" s="25" t="s">
        <v>51</v>
      </c>
      <c r="C55" s="26">
        <v>0.6</v>
      </c>
      <c r="D55" s="147"/>
      <c r="E55" s="133" t="s">
        <v>88</v>
      </c>
      <c r="F55" s="36" t="s">
        <v>431</v>
      </c>
      <c r="G55" s="169"/>
      <c r="H55" s="152"/>
      <c r="I55" s="152"/>
      <c r="J55" s="149"/>
    </row>
    <row r="56" spans="1:10">
      <c r="A56" s="13">
        <v>45</v>
      </c>
      <c r="B56" s="25" t="s">
        <v>52</v>
      </c>
      <c r="C56" s="26">
        <v>0.5</v>
      </c>
      <c r="D56" s="147"/>
      <c r="E56" s="133" t="s">
        <v>88</v>
      </c>
      <c r="F56" s="36" t="s">
        <v>431</v>
      </c>
      <c r="G56" s="169"/>
      <c r="H56" s="152"/>
      <c r="I56" s="152"/>
      <c r="J56" s="149"/>
    </row>
    <row r="57" spans="1:10" ht="30">
      <c r="A57" s="15">
        <v>46</v>
      </c>
      <c r="B57" s="25" t="s">
        <v>53</v>
      </c>
      <c r="C57" s="26">
        <v>0.33</v>
      </c>
      <c r="D57" s="147"/>
      <c r="E57" s="133" t="s">
        <v>88</v>
      </c>
      <c r="F57" s="36" t="s">
        <v>431</v>
      </c>
      <c r="G57" s="169"/>
      <c r="H57" s="152"/>
      <c r="I57" s="152"/>
      <c r="J57" s="149"/>
    </row>
    <row r="58" spans="1:10" ht="30">
      <c r="A58" s="13">
        <v>47</v>
      </c>
      <c r="B58" s="25" t="s">
        <v>54</v>
      </c>
      <c r="C58" s="26">
        <v>0.31</v>
      </c>
      <c r="D58" s="147"/>
      <c r="E58" s="133" t="s">
        <v>88</v>
      </c>
      <c r="F58" s="36" t="s">
        <v>431</v>
      </c>
      <c r="G58" s="169"/>
      <c r="H58" s="152"/>
      <c r="I58" s="152"/>
      <c r="J58" s="149"/>
    </row>
    <row r="59" spans="1:10" ht="33.75" customHeight="1">
      <c r="A59" s="15">
        <f t="shared" ref="A59" si="16">A58+1</f>
        <v>48</v>
      </c>
      <c r="B59" s="25" t="s">
        <v>55</v>
      </c>
      <c r="C59" s="26">
        <v>0.36</v>
      </c>
      <c r="D59" s="147"/>
      <c r="E59" s="133" t="s">
        <v>88</v>
      </c>
      <c r="F59" s="36" t="s">
        <v>431</v>
      </c>
      <c r="G59" s="169"/>
      <c r="H59" s="152"/>
      <c r="I59" s="152"/>
      <c r="J59" s="149"/>
    </row>
    <row r="60" spans="1:10" ht="30">
      <c r="A60" s="13">
        <v>49</v>
      </c>
      <c r="B60" s="25" t="s">
        <v>56</v>
      </c>
      <c r="C60" s="26">
        <v>1.1599999999999999</v>
      </c>
      <c r="D60" s="147"/>
      <c r="E60" s="133" t="s">
        <v>88</v>
      </c>
      <c r="F60" s="36" t="s">
        <v>431</v>
      </c>
      <c r="G60" s="169"/>
      <c r="H60" s="152"/>
      <c r="I60" s="152"/>
      <c r="J60" s="149"/>
    </row>
    <row r="61" spans="1:10">
      <c r="A61" s="15">
        <f t="shared" ref="A61" si="17">A60+1</f>
        <v>50</v>
      </c>
      <c r="B61" s="25" t="s">
        <v>57</v>
      </c>
      <c r="C61" s="26">
        <v>0.93</v>
      </c>
      <c r="D61" s="147"/>
      <c r="E61" s="133" t="s">
        <v>88</v>
      </c>
      <c r="F61" s="36" t="s">
        <v>431</v>
      </c>
      <c r="G61" s="169"/>
      <c r="H61" s="152"/>
      <c r="I61" s="152"/>
      <c r="J61" s="149"/>
    </row>
    <row r="62" spans="1:10" ht="23.25" customHeight="1">
      <c r="A62" s="13">
        <v>51</v>
      </c>
      <c r="B62" s="27" t="s">
        <v>58</v>
      </c>
      <c r="C62" s="26">
        <v>3</v>
      </c>
      <c r="D62" s="147"/>
      <c r="E62" s="133" t="s">
        <v>88</v>
      </c>
      <c r="F62" s="36" t="s">
        <v>431</v>
      </c>
      <c r="G62" s="169"/>
      <c r="H62" s="152"/>
      <c r="I62" s="152"/>
      <c r="J62" s="149"/>
    </row>
    <row r="63" spans="1:10" ht="18" customHeight="1">
      <c r="A63" s="15">
        <f t="shared" ref="A63" si="18">A62+1</f>
        <v>52</v>
      </c>
      <c r="B63" s="135" t="s">
        <v>59</v>
      </c>
      <c r="C63" s="26">
        <v>2.4</v>
      </c>
      <c r="D63" s="147"/>
      <c r="E63" s="133" t="s">
        <v>88</v>
      </c>
      <c r="F63" s="36" t="s">
        <v>431</v>
      </c>
      <c r="G63" s="169"/>
      <c r="H63" s="152"/>
      <c r="I63" s="152"/>
      <c r="J63" s="149"/>
    </row>
    <row r="64" spans="1:10">
      <c r="A64" s="13">
        <v>53</v>
      </c>
      <c r="B64" s="25" t="s">
        <v>60</v>
      </c>
      <c r="C64" s="26">
        <v>0.2</v>
      </c>
      <c r="D64" s="147"/>
      <c r="E64" s="133" t="s">
        <v>88</v>
      </c>
      <c r="F64" s="36" t="s">
        <v>431</v>
      </c>
      <c r="G64" s="169"/>
      <c r="H64" s="152"/>
      <c r="I64" s="152"/>
      <c r="J64" s="149"/>
    </row>
    <row r="65" spans="1:10">
      <c r="A65" s="15">
        <f t="shared" ref="A65" si="19">A64+1</f>
        <v>54</v>
      </c>
      <c r="B65" s="25" t="s">
        <v>61</v>
      </c>
      <c r="C65" s="26">
        <v>0.19</v>
      </c>
      <c r="D65" s="147"/>
      <c r="E65" s="133" t="s">
        <v>88</v>
      </c>
      <c r="F65" s="36" t="s">
        <v>431</v>
      </c>
      <c r="G65" s="169"/>
      <c r="H65" s="152"/>
      <c r="I65" s="152"/>
      <c r="J65" s="149"/>
    </row>
    <row r="66" spans="1:10" ht="30">
      <c r="A66" s="13">
        <v>55</v>
      </c>
      <c r="B66" s="25" t="s">
        <v>62</v>
      </c>
      <c r="C66" s="26">
        <v>0.19</v>
      </c>
      <c r="D66" s="147"/>
      <c r="E66" s="133" t="s">
        <v>88</v>
      </c>
      <c r="F66" s="36" t="s">
        <v>431</v>
      </c>
      <c r="G66" s="169"/>
      <c r="H66" s="152"/>
      <c r="I66" s="152"/>
      <c r="J66" s="149"/>
    </row>
    <row r="67" spans="1:10">
      <c r="A67" s="15">
        <f t="shared" ref="A67" si="20">A66+1</f>
        <v>56</v>
      </c>
      <c r="B67" s="25" t="s">
        <v>63</v>
      </c>
      <c r="C67" s="26">
        <v>0.41</v>
      </c>
      <c r="D67" s="147"/>
      <c r="E67" s="133" t="s">
        <v>88</v>
      </c>
      <c r="F67" s="36" t="s">
        <v>431</v>
      </c>
      <c r="G67" s="169"/>
      <c r="H67" s="152"/>
      <c r="I67" s="152"/>
      <c r="J67" s="149"/>
    </row>
    <row r="68" spans="1:10" ht="30">
      <c r="A68" s="13">
        <v>57</v>
      </c>
      <c r="B68" s="25" t="s">
        <v>64</v>
      </c>
      <c r="C68" s="26">
        <v>0.26</v>
      </c>
      <c r="D68" s="147"/>
      <c r="E68" s="133" t="s">
        <v>88</v>
      </c>
      <c r="F68" s="36" t="s">
        <v>431</v>
      </c>
      <c r="G68" s="169"/>
      <c r="H68" s="152"/>
      <c r="I68" s="152"/>
      <c r="J68" s="149"/>
    </row>
    <row r="69" spans="1:10" ht="15.75" customHeight="1">
      <c r="A69" s="15">
        <f t="shared" ref="A69" si="21">A68+1</f>
        <v>58</v>
      </c>
      <c r="B69" s="27" t="s">
        <v>65</v>
      </c>
      <c r="C69" s="28">
        <v>3.4</v>
      </c>
      <c r="D69" s="147"/>
      <c r="E69" s="133" t="s">
        <v>88</v>
      </c>
      <c r="F69" s="36" t="s">
        <v>431</v>
      </c>
      <c r="G69" s="169"/>
      <c r="H69" s="152"/>
      <c r="I69" s="152"/>
      <c r="J69" s="149"/>
    </row>
    <row r="70" spans="1:10" ht="15.75" customHeight="1">
      <c r="A70" s="13">
        <v>59</v>
      </c>
      <c r="B70" s="29" t="s">
        <v>66</v>
      </c>
      <c r="C70" s="28">
        <v>2.8940000000000001</v>
      </c>
      <c r="D70" s="147"/>
      <c r="E70" s="133" t="s">
        <v>88</v>
      </c>
      <c r="F70" s="36" t="s">
        <v>431</v>
      </c>
      <c r="G70" s="169"/>
      <c r="H70" s="152"/>
      <c r="I70" s="152"/>
      <c r="J70" s="149"/>
    </row>
    <row r="71" spans="1:10" ht="15.75" customHeight="1">
      <c r="A71" s="15">
        <f t="shared" ref="A71" si="22">A70+1</f>
        <v>60</v>
      </c>
      <c r="B71" s="29" t="s">
        <v>67</v>
      </c>
      <c r="C71" s="26">
        <v>1.25</v>
      </c>
      <c r="D71" s="147"/>
      <c r="E71" s="133" t="s">
        <v>88</v>
      </c>
      <c r="F71" s="36" t="s">
        <v>431</v>
      </c>
      <c r="G71" s="169"/>
      <c r="H71" s="152"/>
      <c r="I71" s="152"/>
      <c r="J71" s="149"/>
    </row>
    <row r="72" spans="1:10" ht="20.25" customHeight="1">
      <c r="A72" s="13">
        <v>61</v>
      </c>
      <c r="B72" s="25" t="s">
        <v>68</v>
      </c>
      <c r="C72" s="28">
        <v>1.35</v>
      </c>
      <c r="D72" s="147"/>
      <c r="E72" s="133" t="s">
        <v>88</v>
      </c>
      <c r="F72" s="36" t="s">
        <v>431</v>
      </c>
      <c r="G72" s="169"/>
      <c r="H72" s="152"/>
      <c r="I72" s="152"/>
      <c r="J72" s="149"/>
    </row>
    <row r="73" spans="1:10" ht="33" customHeight="1">
      <c r="A73" s="15">
        <f t="shared" ref="A73" si="23">A72+1</f>
        <v>62</v>
      </c>
      <c r="B73" s="25" t="s">
        <v>69</v>
      </c>
      <c r="C73" s="28">
        <v>0.375</v>
      </c>
      <c r="D73" s="147" t="s">
        <v>82</v>
      </c>
      <c r="E73" s="133" t="s">
        <v>88</v>
      </c>
      <c r="F73" s="36" t="s">
        <v>431</v>
      </c>
      <c r="G73" s="148" t="s">
        <v>400</v>
      </c>
      <c r="H73" s="148" t="s">
        <v>400</v>
      </c>
      <c r="I73" s="148" t="s">
        <v>400</v>
      </c>
      <c r="J73" s="149" t="s">
        <v>415</v>
      </c>
    </row>
    <row r="74" spans="1:10" ht="15.75" customHeight="1">
      <c r="A74" s="13">
        <v>63</v>
      </c>
      <c r="B74" s="30" t="s">
        <v>70</v>
      </c>
      <c r="C74" s="31">
        <v>0.84</v>
      </c>
      <c r="D74" s="147"/>
      <c r="E74" s="133" t="s">
        <v>88</v>
      </c>
      <c r="F74" s="36" t="s">
        <v>431</v>
      </c>
      <c r="G74" s="148"/>
      <c r="H74" s="148"/>
      <c r="I74" s="148"/>
      <c r="J74" s="149"/>
    </row>
    <row r="75" spans="1:10" ht="18" customHeight="1">
      <c r="A75" s="15">
        <f t="shared" ref="A75" si="24">A74+1</f>
        <v>64</v>
      </c>
      <c r="B75" s="25" t="s">
        <v>71</v>
      </c>
      <c r="C75" s="28">
        <v>0.27500000000000002</v>
      </c>
      <c r="D75" s="147"/>
      <c r="E75" s="133" t="s">
        <v>88</v>
      </c>
      <c r="F75" s="36" t="s">
        <v>431</v>
      </c>
      <c r="G75" s="148"/>
      <c r="H75" s="148"/>
      <c r="I75" s="148"/>
      <c r="J75" s="149"/>
    </row>
    <row r="76" spans="1:10" ht="15.75" customHeight="1">
      <c r="A76" s="13">
        <v>65</v>
      </c>
      <c r="B76" s="25" t="s">
        <v>72</v>
      </c>
      <c r="C76" s="26">
        <v>0.91</v>
      </c>
      <c r="D76" s="147"/>
      <c r="E76" s="133" t="s">
        <v>88</v>
      </c>
      <c r="F76" s="36" t="s">
        <v>431</v>
      </c>
      <c r="G76" s="148"/>
      <c r="H76" s="148"/>
      <c r="I76" s="148"/>
      <c r="J76" s="149"/>
    </row>
    <row r="77" spans="1:10">
      <c r="A77" s="15">
        <f t="shared" ref="A77" si="25">A76+1</f>
        <v>66</v>
      </c>
      <c r="B77" s="25" t="s">
        <v>73</v>
      </c>
      <c r="C77" s="26">
        <v>1.94</v>
      </c>
      <c r="D77" s="147"/>
      <c r="E77" s="133" t="s">
        <v>88</v>
      </c>
      <c r="F77" s="36" t="s">
        <v>431</v>
      </c>
      <c r="G77" s="148"/>
      <c r="H77" s="148"/>
      <c r="I77" s="148"/>
      <c r="J77" s="149"/>
    </row>
    <row r="78" spans="1:10" ht="21.75" customHeight="1">
      <c r="A78" s="13">
        <v>67</v>
      </c>
      <c r="B78" s="135" t="s">
        <v>74</v>
      </c>
      <c r="C78" s="26">
        <v>0.95</v>
      </c>
      <c r="D78" s="147"/>
      <c r="E78" s="133" t="s">
        <v>88</v>
      </c>
      <c r="F78" s="36" t="s">
        <v>431</v>
      </c>
      <c r="G78" s="148"/>
      <c r="H78" s="148"/>
      <c r="I78" s="148"/>
      <c r="J78" s="149"/>
    </row>
    <row r="79" spans="1:10" ht="30">
      <c r="A79" s="15">
        <v>68</v>
      </c>
      <c r="B79" s="25" t="s">
        <v>75</v>
      </c>
      <c r="C79" s="26">
        <v>0.37</v>
      </c>
      <c r="D79" s="147"/>
      <c r="E79" s="133" t="s">
        <v>88</v>
      </c>
      <c r="F79" s="36" t="s">
        <v>431</v>
      </c>
      <c r="G79" s="148"/>
      <c r="H79" s="148"/>
      <c r="I79" s="148"/>
      <c r="J79" s="149"/>
    </row>
    <row r="80" spans="1:10" ht="30">
      <c r="A80" s="13">
        <v>69</v>
      </c>
      <c r="B80" s="25" t="s">
        <v>76</v>
      </c>
      <c r="C80" s="26">
        <v>0.9</v>
      </c>
      <c r="D80" s="147" t="s">
        <v>82</v>
      </c>
      <c r="E80" s="133" t="s">
        <v>88</v>
      </c>
      <c r="F80" s="36" t="s">
        <v>431</v>
      </c>
      <c r="G80" s="148" t="s">
        <v>400</v>
      </c>
      <c r="H80" s="148" t="s">
        <v>400</v>
      </c>
      <c r="I80" s="148" t="s">
        <v>400</v>
      </c>
      <c r="J80" s="149" t="s">
        <v>415</v>
      </c>
    </row>
    <row r="81" spans="1:10" ht="30">
      <c r="A81" s="15">
        <f t="shared" ref="A81" si="26">A80+1</f>
        <v>70</v>
      </c>
      <c r="B81" s="25" t="s">
        <v>77</v>
      </c>
      <c r="C81" s="26">
        <v>0.25</v>
      </c>
      <c r="D81" s="147"/>
      <c r="E81" s="133" t="s">
        <v>88</v>
      </c>
      <c r="F81" s="36" t="s">
        <v>431</v>
      </c>
      <c r="G81" s="148"/>
      <c r="H81" s="148"/>
      <c r="I81" s="148"/>
      <c r="J81" s="149"/>
    </row>
    <row r="82" spans="1:10" ht="15.75" customHeight="1">
      <c r="A82" s="13">
        <v>71</v>
      </c>
      <c r="B82" s="22" t="s">
        <v>78</v>
      </c>
      <c r="C82" s="32">
        <v>1.2</v>
      </c>
      <c r="D82" s="147"/>
      <c r="E82" s="133" t="s">
        <v>88</v>
      </c>
      <c r="F82" s="36" t="s">
        <v>431</v>
      </c>
      <c r="G82" s="148"/>
      <c r="H82" s="148"/>
      <c r="I82" s="148"/>
      <c r="J82" s="149"/>
    </row>
    <row r="83" spans="1:10" ht="15.75" customHeight="1">
      <c r="A83" s="15">
        <f t="shared" ref="A83" si="27">A82+1</f>
        <v>72</v>
      </c>
      <c r="B83" s="22" t="s">
        <v>79</v>
      </c>
      <c r="C83" s="32">
        <v>2</v>
      </c>
      <c r="D83" s="147"/>
      <c r="E83" s="133" t="s">
        <v>88</v>
      </c>
      <c r="F83" s="36" t="s">
        <v>431</v>
      </c>
      <c r="G83" s="148"/>
      <c r="H83" s="148"/>
      <c r="I83" s="148"/>
      <c r="J83" s="149"/>
    </row>
    <row r="84" spans="1:10" ht="9.75" customHeight="1">
      <c r="A84" s="101"/>
      <c r="B84" s="120"/>
      <c r="C84" s="101"/>
      <c r="D84" s="101"/>
      <c r="E84" s="101"/>
      <c r="F84" s="101"/>
      <c r="G84" s="101"/>
      <c r="H84" s="101"/>
      <c r="I84" s="120"/>
      <c r="J84" s="121"/>
    </row>
    <row r="85" spans="1:10" s="82" customFormat="1" ht="15.75">
      <c r="A85" s="159" t="s">
        <v>127</v>
      </c>
      <c r="B85" s="160"/>
      <c r="C85" s="160"/>
      <c r="D85" s="160"/>
      <c r="E85" s="160"/>
      <c r="F85" s="160"/>
      <c r="G85" s="160"/>
      <c r="H85" s="160"/>
      <c r="I85" s="160"/>
      <c r="J85" s="160"/>
    </row>
    <row r="86" spans="1:10" ht="15.75">
      <c r="A86" s="94" t="s">
        <v>128</v>
      </c>
      <c r="B86" s="49"/>
      <c r="C86" s="50"/>
      <c r="D86" s="51"/>
      <c r="E86" s="51"/>
      <c r="F86" s="51"/>
      <c r="G86" s="51"/>
      <c r="H86" s="51"/>
      <c r="I86" s="24"/>
      <c r="J86" s="24"/>
    </row>
    <row r="87" spans="1:10" ht="15.75">
      <c r="A87" s="94" t="s">
        <v>129</v>
      </c>
      <c r="B87" s="49"/>
      <c r="C87" s="50"/>
      <c r="D87" s="51"/>
      <c r="E87" s="51"/>
      <c r="F87" s="51"/>
      <c r="G87" s="51"/>
      <c r="H87" s="51"/>
      <c r="I87" s="24"/>
      <c r="J87" s="24"/>
    </row>
    <row r="88" spans="1:10" ht="30" customHeight="1">
      <c r="A88" s="51">
        <v>73</v>
      </c>
      <c r="B88" s="49" t="s">
        <v>130</v>
      </c>
      <c r="C88" s="28">
        <v>0.8</v>
      </c>
      <c r="D88" s="150" t="s">
        <v>131</v>
      </c>
      <c r="E88" s="51" t="s">
        <v>115</v>
      </c>
      <c r="F88" s="176" t="s">
        <v>132</v>
      </c>
      <c r="G88" s="174"/>
      <c r="H88" s="175">
        <v>15570</v>
      </c>
      <c r="I88" s="177">
        <v>15200</v>
      </c>
      <c r="J88" s="150" t="s">
        <v>417</v>
      </c>
    </row>
    <row r="89" spans="1:10" ht="18.75" customHeight="1">
      <c r="A89" s="51">
        <v>74</v>
      </c>
      <c r="B89" s="49" t="s">
        <v>133</v>
      </c>
      <c r="C89" s="28">
        <v>1.5</v>
      </c>
      <c r="D89" s="150"/>
      <c r="E89" s="51" t="s">
        <v>115</v>
      </c>
      <c r="F89" s="176"/>
      <c r="G89" s="174"/>
      <c r="H89" s="175"/>
      <c r="I89" s="177"/>
      <c r="J89" s="150"/>
    </row>
    <row r="90" spans="1:10" ht="15.75" customHeight="1">
      <c r="A90" s="51">
        <v>75</v>
      </c>
      <c r="B90" s="49" t="s">
        <v>134</v>
      </c>
      <c r="C90" s="28">
        <v>0.5</v>
      </c>
      <c r="D90" s="150"/>
      <c r="E90" s="51" t="s">
        <v>115</v>
      </c>
      <c r="F90" s="51" t="s">
        <v>431</v>
      </c>
      <c r="G90" s="130">
        <v>0</v>
      </c>
      <c r="H90" s="131">
        <v>50</v>
      </c>
      <c r="I90" s="177"/>
      <c r="J90" s="150"/>
    </row>
    <row r="91" spans="1:10">
      <c r="A91" s="51">
        <v>76</v>
      </c>
      <c r="B91" s="24" t="s">
        <v>136</v>
      </c>
      <c r="C91" s="28">
        <v>0.6</v>
      </c>
      <c r="D91" s="150"/>
      <c r="E91" s="51" t="s">
        <v>115</v>
      </c>
      <c r="F91" s="51" t="s">
        <v>431</v>
      </c>
      <c r="G91" s="130">
        <v>0.7</v>
      </c>
      <c r="H91" s="131">
        <v>256</v>
      </c>
      <c r="I91" s="177"/>
      <c r="J91" s="150"/>
    </row>
    <row r="92" spans="1:10">
      <c r="A92" s="51">
        <v>77</v>
      </c>
      <c r="B92" s="24" t="s">
        <v>137</v>
      </c>
      <c r="C92" s="28">
        <v>0.28000000000000003</v>
      </c>
      <c r="D92" s="150"/>
      <c r="E92" s="51" t="s">
        <v>115</v>
      </c>
      <c r="F92" s="51" t="s">
        <v>431</v>
      </c>
      <c r="G92" s="130">
        <v>0</v>
      </c>
      <c r="H92" s="131">
        <v>100</v>
      </c>
      <c r="I92" s="177"/>
      <c r="J92" s="150"/>
    </row>
    <row r="93" spans="1:10">
      <c r="A93" s="51">
        <v>78</v>
      </c>
      <c r="B93" s="24" t="s">
        <v>138</v>
      </c>
      <c r="C93" s="28">
        <v>1.25</v>
      </c>
      <c r="D93" s="150"/>
      <c r="E93" s="51" t="s">
        <v>115</v>
      </c>
      <c r="F93" s="51" t="s">
        <v>431</v>
      </c>
      <c r="G93" s="130">
        <v>0.6</v>
      </c>
      <c r="H93" s="52">
        <v>530</v>
      </c>
      <c r="I93" s="177"/>
      <c r="J93" s="150"/>
    </row>
    <row r="94" spans="1:10" ht="15" customHeight="1">
      <c r="A94" s="51">
        <v>79</v>
      </c>
      <c r="B94" s="24" t="s">
        <v>139</v>
      </c>
      <c r="C94" s="28">
        <v>2.2000000000000002</v>
      </c>
      <c r="D94" s="150"/>
      <c r="E94" s="51" t="s">
        <v>115</v>
      </c>
      <c r="F94" s="51" t="s">
        <v>431</v>
      </c>
      <c r="G94" s="130">
        <v>0.9</v>
      </c>
      <c r="H94" s="52">
        <v>500</v>
      </c>
      <c r="I94" s="177"/>
      <c r="J94" s="150"/>
    </row>
    <row r="95" spans="1:10">
      <c r="A95" s="51">
        <v>80</v>
      </c>
      <c r="B95" s="49" t="s">
        <v>140</v>
      </c>
      <c r="C95" s="28">
        <v>1.33</v>
      </c>
      <c r="D95" s="150"/>
      <c r="E95" s="51" t="s">
        <v>115</v>
      </c>
      <c r="F95" s="51" t="s">
        <v>431</v>
      </c>
      <c r="G95" s="130">
        <v>0.9</v>
      </c>
      <c r="H95" s="52">
        <v>720</v>
      </c>
      <c r="I95" s="177"/>
      <c r="J95" s="150"/>
    </row>
    <row r="96" spans="1:10">
      <c r="A96" s="51">
        <v>81</v>
      </c>
      <c r="B96" s="49" t="s">
        <v>141</v>
      </c>
      <c r="C96" s="28">
        <v>0.81</v>
      </c>
      <c r="D96" s="150"/>
      <c r="E96" s="51" t="s">
        <v>115</v>
      </c>
      <c r="F96" s="51" t="s">
        <v>431</v>
      </c>
      <c r="G96" s="130">
        <v>0.5</v>
      </c>
      <c r="H96" s="52">
        <v>550</v>
      </c>
      <c r="I96" s="177"/>
      <c r="J96" s="150"/>
    </row>
    <row r="97" spans="1:10" ht="15" customHeight="1">
      <c r="A97" s="51">
        <v>82</v>
      </c>
      <c r="B97" s="49" t="s">
        <v>142</v>
      </c>
      <c r="C97" s="28">
        <v>0.75</v>
      </c>
      <c r="D97" s="150"/>
      <c r="E97" s="51" t="s">
        <v>115</v>
      </c>
      <c r="F97" s="51" t="s">
        <v>431</v>
      </c>
      <c r="G97" s="130">
        <v>0.9</v>
      </c>
      <c r="H97" s="52">
        <v>400</v>
      </c>
      <c r="I97" s="177"/>
      <c r="J97" s="150"/>
    </row>
    <row r="98" spans="1:10">
      <c r="A98" s="51">
        <v>83</v>
      </c>
      <c r="B98" s="49" t="s">
        <v>143</v>
      </c>
      <c r="C98" s="28">
        <v>0.66</v>
      </c>
      <c r="D98" s="150"/>
      <c r="E98" s="51" t="s">
        <v>115</v>
      </c>
      <c r="F98" s="51" t="s">
        <v>431</v>
      </c>
      <c r="G98" s="130">
        <v>0.95</v>
      </c>
      <c r="H98" s="52">
        <v>250</v>
      </c>
      <c r="I98" s="177"/>
      <c r="J98" s="150"/>
    </row>
    <row r="99" spans="1:10" ht="30">
      <c r="A99" s="51">
        <v>84</v>
      </c>
      <c r="B99" s="49" t="s">
        <v>144</v>
      </c>
      <c r="C99" s="28">
        <v>0.66</v>
      </c>
      <c r="D99" s="150"/>
      <c r="E99" s="51" t="s">
        <v>115</v>
      </c>
      <c r="F99" s="51" t="s">
        <v>431</v>
      </c>
      <c r="G99" s="130">
        <v>1</v>
      </c>
      <c r="H99" s="52">
        <v>250</v>
      </c>
      <c r="I99" s="177"/>
      <c r="J99" s="150"/>
    </row>
    <row r="100" spans="1:10">
      <c r="A100" s="51">
        <v>85</v>
      </c>
      <c r="B100" s="49" t="s">
        <v>145</v>
      </c>
      <c r="C100" s="28">
        <v>0.35</v>
      </c>
      <c r="D100" s="150"/>
      <c r="E100" s="51" t="s">
        <v>115</v>
      </c>
      <c r="F100" s="51" t="s">
        <v>431</v>
      </c>
      <c r="G100" s="130">
        <v>0.5</v>
      </c>
      <c r="H100" s="52">
        <v>150</v>
      </c>
      <c r="I100" s="177"/>
      <c r="J100" s="150"/>
    </row>
    <row r="101" spans="1:10">
      <c r="A101" s="51">
        <v>86</v>
      </c>
      <c r="B101" s="134" t="s">
        <v>146</v>
      </c>
      <c r="C101" s="28">
        <v>0.4</v>
      </c>
      <c r="D101" s="150"/>
      <c r="E101" s="51" t="s">
        <v>115</v>
      </c>
      <c r="F101" s="51" t="s">
        <v>431</v>
      </c>
      <c r="G101" s="130">
        <v>0.9</v>
      </c>
      <c r="H101" s="52">
        <v>150</v>
      </c>
      <c r="I101" s="177"/>
      <c r="J101" s="150"/>
    </row>
    <row r="102" spans="1:10" ht="30">
      <c r="A102" s="51">
        <v>87</v>
      </c>
      <c r="B102" s="49" t="s">
        <v>147</v>
      </c>
      <c r="C102" s="28">
        <v>0.48</v>
      </c>
      <c r="D102" s="150"/>
      <c r="E102" s="51" t="s">
        <v>115</v>
      </c>
      <c r="F102" s="51" t="s">
        <v>431</v>
      </c>
      <c r="G102" s="130">
        <v>0.9</v>
      </c>
      <c r="H102" s="52">
        <v>180</v>
      </c>
      <c r="I102" s="177"/>
      <c r="J102" s="150"/>
    </row>
    <row r="103" spans="1:10" ht="30">
      <c r="A103" s="51">
        <v>88</v>
      </c>
      <c r="B103" s="49" t="s">
        <v>148</v>
      </c>
      <c r="C103" s="28">
        <v>0.75</v>
      </c>
      <c r="D103" s="150"/>
      <c r="E103" s="51" t="s">
        <v>115</v>
      </c>
      <c r="F103" s="51" t="s">
        <v>431</v>
      </c>
      <c r="G103" s="130">
        <v>0.9</v>
      </c>
      <c r="H103" s="52">
        <v>315</v>
      </c>
      <c r="I103" s="177"/>
      <c r="J103" s="150"/>
    </row>
    <row r="104" spans="1:10" ht="18" customHeight="1">
      <c r="A104" s="51">
        <v>89</v>
      </c>
      <c r="B104" s="49" t="s">
        <v>149</v>
      </c>
      <c r="C104" s="28">
        <v>0.8</v>
      </c>
      <c r="D104" s="150"/>
      <c r="E104" s="51" t="s">
        <v>115</v>
      </c>
      <c r="F104" s="51" t="s">
        <v>431</v>
      </c>
      <c r="G104" s="130">
        <v>0</v>
      </c>
      <c r="H104" s="52">
        <v>350</v>
      </c>
      <c r="I104" s="177"/>
      <c r="J104" s="150"/>
    </row>
    <row r="105" spans="1:10">
      <c r="A105" s="51">
        <v>90</v>
      </c>
      <c r="B105" s="49" t="s">
        <v>150</v>
      </c>
      <c r="C105" s="28">
        <v>0.82499999999999996</v>
      </c>
      <c r="D105" s="150"/>
      <c r="E105" s="51" t="s">
        <v>115</v>
      </c>
      <c r="F105" s="51" t="s">
        <v>431</v>
      </c>
      <c r="G105" s="130">
        <v>0.95</v>
      </c>
      <c r="H105" s="52">
        <v>300</v>
      </c>
      <c r="I105" s="177"/>
      <c r="J105" s="150"/>
    </row>
    <row r="106" spans="1:10" ht="30">
      <c r="A106" s="51">
        <v>91</v>
      </c>
      <c r="B106" s="49" t="s">
        <v>151</v>
      </c>
      <c r="C106" s="28">
        <v>0.2</v>
      </c>
      <c r="D106" s="150"/>
      <c r="E106" s="51" t="s">
        <v>115</v>
      </c>
      <c r="F106" s="51" t="s">
        <v>431</v>
      </c>
      <c r="G106" s="130">
        <v>0.8</v>
      </c>
      <c r="H106" s="52">
        <v>80</v>
      </c>
      <c r="I106" s="177"/>
      <c r="J106" s="150"/>
    </row>
    <row r="107" spans="1:10" ht="28.5">
      <c r="A107" s="51">
        <v>92</v>
      </c>
      <c r="B107" s="134" t="s">
        <v>152</v>
      </c>
      <c r="C107" s="28">
        <v>0.5</v>
      </c>
      <c r="D107" s="150"/>
      <c r="E107" s="51" t="s">
        <v>115</v>
      </c>
      <c r="F107" s="51" t="s">
        <v>431</v>
      </c>
      <c r="G107" s="130">
        <v>1</v>
      </c>
      <c r="H107" s="52">
        <v>180</v>
      </c>
      <c r="I107" s="177"/>
      <c r="J107" s="150"/>
    </row>
    <row r="108" spans="1:10">
      <c r="A108" s="51">
        <v>93</v>
      </c>
      <c r="B108" s="49" t="s">
        <v>153</v>
      </c>
      <c r="C108" s="28">
        <v>0.85</v>
      </c>
      <c r="D108" s="150"/>
      <c r="E108" s="51" t="s">
        <v>115</v>
      </c>
      <c r="F108" s="51" t="s">
        <v>431</v>
      </c>
      <c r="G108" s="130">
        <v>1</v>
      </c>
      <c r="H108" s="52">
        <v>200</v>
      </c>
      <c r="I108" s="177"/>
      <c r="J108" s="150"/>
    </row>
    <row r="109" spans="1:10">
      <c r="A109" s="51">
        <v>94</v>
      </c>
      <c r="B109" s="134" t="s">
        <v>154</v>
      </c>
      <c r="C109" s="28">
        <v>0.26</v>
      </c>
      <c r="D109" s="150"/>
      <c r="E109" s="51" t="s">
        <v>115</v>
      </c>
      <c r="F109" s="51" t="s">
        <v>431</v>
      </c>
      <c r="G109" s="130">
        <v>0</v>
      </c>
      <c r="H109" s="52">
        <v>70</v>
      </c>
      <c r="I109" s="177"/>
      <c r="J109" s="150"/>
    </row>
    <row r="110" spans="1:10" ht="30">
      <c r="A110" s="51">
        <v>95</v>
      </c>
      <c r="B110" s="49" t="s">
        <v>155</v>
      </c>
      <c r="C110" s="50">
        <v>0.75</v>
      </c>
      <c r="D110" s="150"/>
      <c r="E110" s="51" t="s">
        <v>115</v>
      </c>
      <c r="F110" s="51" t="s">
        <v>431</v>
      </c>
      <c r="G110" s="130">
        <v>0.4</v>
      </c>
      <c r="H110" s="52">
        <v>100</v>
      </c>
      <c r="I110" s="177"/>
      <c r="J110" s="150"/>
    </row>
    <row r="111" spans="1:10" ht="30">
      <c r="A111" s="51">
        <v>96</v>
      </c>
      <c r="B111" s="49" t="s">
        <v>156</v>
      </c>
      <c r="C111" s="50">
        <v>0.67</v>
      </c>
      <c r="D111" s="150"/>
      <c r="E111" s="51" t="s">
        <v>115</v>
      </c>
      <c r="F111" s="51" t="s">
        <v>431</v>
      </c>
      <c r="G111" s="130">
        <v>0.7</v>
      </c>
      <c r="H111" s="52">
        <v>300</v>
      </c>
      <c r="I111" s="177"/>
      <c r="J111" s="150"/>
    </row>
    <row r="112" spans="1:10">
      <c r="A112" s="51">
        <v>97</v>
      </c>
      <c r="B112" s="49" t="s">
        <v>157</v>
      </c>
      <c r="C112" s="50">
        <v>0.3</v>
      </c>
      <c r="D112" s="150"/>
      <c r="E112" s="51" t="s">
        <v>115</v>
      </c>
      <c r="F112" s="51" t="s">
        <v>431</v>
      </c>
      <c r="G112" s="130">
        <v>0</v>
      </c>
      <c r="H112" s="52">
        <v>50</v>
      </c>
      <c r="I112" s="177"/>
      <c r="J112" s="150"/>
    </row>
    <row r="113" spans="1:10">
      <c r="A113" s="51">
        <v>98</v>
      </c>
      <c r="B113" s="53" t="s">
        <v>158</v>
      </c>
      <c r="C113" s="28">
        <v>1</v>
      </c>
      <c r="D113" s="150"/>
      <c r="E113" s="51" t="s">
        <v>115</v>
      </c>
      <c r="F113" s="51" t="s">
        <v>431</v>
      </c>
      <c r="G113" s="130">
        <v>0.5</v>
      </c>
      <c r="H113" s="52">
        <v>250</v>
      </c>
      <c r="I113" s="177"/>
      <c r="J113" s="150"/>
    </row>
    <row r="114" spans="1:10" ht="15.75">
      <c r="A114" s="94" t="s">
        <v>159</v>
      </c>
      <c r="B114" s="49"/>
      <c r="C114" s="50"/>
      <c r="D114" s="130"/>
      <c r="E114" s="51"/>
      <c r="F114" s="51"/>
      <c r="G114" s="130"/>
      <c r="H114" s="130"/>
      <c r="I114" s="130"/>
      <c r="J114" s="136"/>
    </row>
    <row r="115" spans="1:10" ht="15.75">
      <c r="A115" s="94" t="s">
        <v>160</v>
      </c>
      <c r="B115" s="49"/>
      <c r="C115" s="50"/>
      <c r="D115" s="130"/>
      <c r="E115" s="51"/>
      <c r="F115" s="51"/>
      <c r="G115" s="130"/>
      <c r="H115" s="130"/>
      <c r="I115" s="130"/>
      <c r="J115" s="136"/>
    </row>
    <row r="116" spans="1:10" ht="45">
      <c r="A116" s="51">
        <v>99</v>
      </c>
      <c r="B116" s="53" t="s">
        <v>161</v>
      </c>
      <c r="C116" s="50">
        <v>3</v>
      </c>
      <c r="D116" s="130" t="s">
        <v>131</v>
      </c>
      <c r="E116" s="51" t="s">
        <v>115</v>
      </c>
      <c r="F116" s="51" t="s">
        <v>431</v>
      </c>
      <c r="G116" s="130">
        <v>0.9</v>
      </c>
      <c r="H116" s="26">
        <v>1760</v>
      </c>
      <c r="I116" s="26">
        <f>H116*G116</f>
        <v>1584</v>
      </c>
      <c r="J116" s="150" t="s">
        <v>418</v>
      </c>
    </row>
    <row r="117" spans="1:10">
      <c r="A117" s="51">
        <v>100</v>
      </c>
      <c r="B117" s="24" t="s">
        <v>162</v>
      </c>
      <c r="C117" s="50">
        <v>0.84</v>
      </c>
      <c r="D117" s="150" t="s">
        <v>163</v>
      </c>
      <c r="E117" s="51" t="s">
        <v>115</v>
      </c>
      <c r="F117" s="51" t="s">
        <v>431</v>
      </c>
      <c r="G117" s="130">
        <v>0.9</v>
      </c>
      <c r="H117" s="26">
        <v>330</v>
      </c>
      <c r="I117" s="26">
        <f>H117*G117</f>
        <v>297</v>
      </c>
      <c r="J117" s="150"/>
    </row>
    <row r="118" spans="1:10">
      <c r="A118" s="51">
        <v>101</v>
      </c>
      <c r="B118" s="24" t="s">
        <v>164</v>
      </c>
      <c r="C118" s="28">
        <v>3.6</v>
      </c>
      <c r="D118" s="150"/>
      <c r="E118" s="51" t="s">
        <v>115</v>
      </c>
      <c r="F118" s="51" t="s">
        <v>431</v>
      </c>
      <c r="G118" s="130">
        <v>0.9</v>
      </c>
      <c r="H118" s="26">
        <v>2900</v>
      </c>
      <c r="I118" s="26">
        <f>H118*G118</f>
        <v>2610</v>
      </c>
      <c r="J118" s="150"/>
    </row>
    <row r="119" spans="1:10" ht="16.5" customHeight="1">
      <c r="A119" s="51">
        <v>102</v>
      </c>
      <c r="B119" s="53" t="s">
        <v>165</v>
      </c>
      <c r="C119" s="28">
        <v>1.25</v>
      </c>
      <c r="D119" s="150"/>
      <c r="E119" s="51" t="s">
        <v>115</v>
      </c>
      <c r="F119" s="51" t="s">
        <v>431</v>
      </c>
      <c r="G119" s="130">
        <v>0.95</v>
      </c>
      <c r="H119" s="26">
        <v>360</v>
      </c>
      <c r="I119" s="26">
        <v>330</v>
      </c>
      <c r="J119" s="150"/>
    </row>
    <row r="120" spans="1:10">
      <c r="A120" s="51">
        <v>103</v>
      </c>
      <c r="B120" s="53" t="s">
        <v>166</v>
      </c>
      <c r="C120" s="28">
        <v>1.07</v>
      </c>
      <c r="D120" s="150"/>
      <c r="E120" s="51" t="s">
        <v>115</v>
      </c>
      <c r="F120" s="51" t="s">
        <v>431</v>
      </c>
      <c r="G120" s="130">
        <v>0.4</v>
      </c>
      <c r="H120" s="26">
        <v>175</v>
      </c>
      <c r="I120" s="26">
        <f>H120*G120</f>
        <v>70</v>
      </c>
      <c r="J120" s="150"/>
    </row>
    <row r="121" spans="1:10">
      <c r="A121" s="51">
        <v>104</v>
      </c>
      <c r="B121" s="53" t="s">
        <v>168</v>
      </c>
      <c r="C121" s="28">
        <v>1.54</v>
      </c>
      <c r="D121" s="150"/>
      <c r="E121" s="51" t="s">
        <v>115</v>
      </c>
      <c r="F121" s="51" t="s">
        <v>431</v>
      </c>
      <c r="G121" s="130">
        <v>0.95</v>
      </c>
      <c r="H121" s="26">
        <v>780</v>
      </c>
      <c r="I121" s="26">
        <v>700</v>
      </c>
      <c r="J121" s="150"/>
    </row>
    <row r="122" spans="1:10">
      <c r="A122" s="51">
        <v>105</v>
      </c>
      <c r="B122" s="53" t="s">
        <v>169</v>
      </c>
      <c r="C122" s="28">
        <v>0.52</v>
      </c>
      <c r="D122" s="150"/>
      <c r="E122" s="51" t="s">
        <v>115</v>
      </c>
      <c r="F122" s="51" t="s">
        <v>431</v>
      </c>
      <c r="G122" s="130">
        <v>0.4</v>
      </c>
      <c r="H122" s="26">
        <v>60</v>
      </c>
      <c r="I122" s="26">
        <f>H122*G122</f>
        <v>24</v>
      </c>
      <c r="J122" s="150"/>
    </row>
    <row r="123" spans="1:10">
      <c r="A123" s="51">
        <v>106</v>
      </c>
      <c r="B123" s="53" t="s">
        <v>170</v>
      </c>
      <c r="C123" s="28">
        <v>0.99</v>
      </c>
      <c r="D123" s="150"/>
      <c r="E123" s="51" t="s">
        <v>115</v>
      </c>
      <c r="F123" s="51" t="s">
        <v>431</v>
      </c>
      <c r="G123" s="130">
        <v>0.9</v>
      </c>
      <c r="H123" s="26">
        <v>560</v>
      </c>
      <c r="I123" s="26">
        <v>450</v>
      </c>
      <c r="J123" s="150"/>
    </row>
    <row r="124" spans="1:10">
      <c r="A124" s="51">
        <v>107</v>
      </c>
      <c r="B124" s="53" t="s">
        <v>171</v>
      </c>
      <c r="C124" s="28">
        <v>0.95</v>
      </c>
      <c r="D124" s="150"/>
      <c r="E124" s="51" t="s">
        <v>115</v>
      </c>
      <c r="F124" s="51" t="s">
        <v>431</v>
      </c>
      <c r="G124" s="130">
        <v>0.95</v>
      </c>
      <c r="H124" s="26">
        <v>200</v>
      </c>
      <c r="I124" s="26">
        <v>180</v>
      </c>
      <c r="J124" s="150"/>
    </row>
    <row r="125" spans="1:10" ht="19.5" customHeight="1">
      <c r="A125" s="51">
        <v>108</v>
      </c>
      <c r="B125" s="53" t="s">
        <v>172</v>
      </c>
      <c r="C125" s="28">
        <v>0.6</v>
      </c>
      <c r="D125" s="150"/>
      <c r="E125" s="51" t="s">
        <v>115</v>
      </c>
      <c r="F125" s="51" t="s">
        <v>431</v>
      </c>
      <c r="G125" s="130">
        <v>0.9</v>
      </c>
      <c r="H125" s="26">
        <v>245</v>
      </c>
      <c r="I125" s="26">
        <f>H125*G125</f>
        <v>220.5</v>
      </c>
      <c r="J125" s="150"/>
    </row>
    <row r="126" spans="1:10">
      <c r="A126" s="51">
        <v>109</v>
      </c>
      <c r="B126" s="53" t="s">
        <v>173</v>
      </c>
      <c r="C126" s="28">
        <v>0.98</v>
      </c>
      <c r="D126" s="150"/>
      <c r="E126" s="51" t="s">
        <v>115</v>
      </c>
      <c r="F126" s="51" t="s">
        <v>431</v>
      </c>
      <c r="G126" s="130">
        <v>0.9</v>
      </c>
      <c r="H126" s="26">
        <v>210</v>
      </c>
      <c r="I126" s="26">
        <f>H126*G126</f>
        <v>189</v>
      </c>
      <c r="J126" s="150"/>
    </row>
    <row r="127" spans="1:10">
      <c r="A127" s="51">
        <v>110</v>
      </c>
      <c r="B127" s="53" t="s">
        <v>174</v>
      </c>
      <c r="C127" s="50">
        <v>0.9</v>
      </c>
      <c r="D127" s="150"/>
      <c r="E127" s="51" t="s">
        <v>115</v>
      </c>
      <c r="F127" s="51" t="s">
        <v>431</v>
      </c>
      <c r="G127" s="130">
        <v>0.9</v>
      </c>
      <c r="H127" s="26">
        <v>1045</v>
      </c>
      <c r="I127" s="26">
        <f>H127*G127</f>
        <v>940.5</v>
      </c>
      <c r="J127" s="150"/>
    </row>
    <row r="128" spans="1:10" ht="15.75">
      <c r="A128" s="94" t="s">
        <v>175</v>
      </c>
      <c r="B128" s="49"/>
      <c r="C128" s="50"/>
      <c r="D128" s="54"/>
      <c r="E128" s="54"/>
      <c r="F128" s="54"/>
      <c r="G128" s="130"/>
      <c r="H128" s="130"/>
      <c r="I128" s="130"/>
      <c r="J128" s="136"/>
    </row>
    <row r="129" spans="1:10" ht="15.75">
      <c r="A129" s="94" t="s">
        <v>176</v>
      </c>
      <c r="B129" s="49"/>
      <c r="C129" s="50"/>
      <c r="D129" s="54"/>
      <c r="E129" s="54"/>
      <c r="F129" s="54"/>
      <c r="G129" s="130"/>
      <c r="H129" s="130"/>
      <c r="I129" s="130"/>
      <c r="J129" s="136"/>
    </row>
    <row r="130" spans="1:10">
      <c r="A130" s="51">
        <v>111</v>
      </c>
      <c r="B130" s="24" t="s">
        <v>177</v>
      </c>
      <c r="C130" s="28">
        <v>0.75</v>
      </c>
      <c r="D130" s="150" t="s">
        <v>163</v>
      </c>
      <c r="E130" s="51" t="s">
        <v>115</v>
      </c>
      <c r="F130" s="51" t="s">
        <v>431</v>
      </c>
      <c r="G130" s="130">
        <v>0.9</v>
      </c>
      <c r="H130" s="26">
        <v>90</v>
      </c>
      <c r="I130" s="26">
        <v>75</v>
      </c>
      <c r="J130" s="150" t="s">
        <v>418</v>
      </c>
    </row>
    <row r="131" spans="1:10" ht="15" customHeight="1">
      <c r="A131" s="51">
        <v>112</v>
      </c>
      <c r="B131" s="24" t="s">
        <v>178</v>
      </c>
      <c r="C131" s="28">
        <v>0.45</v>
      </c>
      <c r="D131" s="150"/>
      <c r="E131" s="51" t="s">
        <v>115</v>
      </c>
      <c r="F131" s="51" t="s">
        <v>431</v>
      </c>
      <c r="G131" s="130">
        <v>0.9</v>
      </c>
      <c r="H131" s="26">
        <v>175</v>
      </c>
      <c r="I131" s="26">
        <v>140</v>
      </c>
      <c r="J131" s="150"/>
    </row>
    <row r="132" spans="1:10">
      <c r="A132" s="51">
        <v>113</v>
      </c>
      <c r="B132" s="24" t="s">
        <v>179</v>
      </c>
      <c r="C132" s="28">
        <v>0.65</v>
      </c>
      <c r="D132" s="150"/>
      <c r="E132" s="51" t="s">
        <v>115</v>
      </c>
      <c r="F132" s="51" t="s">
        <v>431</v>
      </c>
      <c r="G132" s="130">
        <v>0.9</v>
      </c>
      <c r="H132" s="26">
        <v>340</v>
      </c>
      <c r="I132" s="26">
        <v>250</v>
      </c>
      <c r="J132" s="150"/>
    </row>
    <row r="133" spans="1:10">
      <c r="A133" s="51">
        <v>114</v>
      </c>
      <c r="B133" s="49" t="s">
        <v>180</v>
      </c>
      <c r="C133" s="28">
        <v>0.8</v>
      </c>
      <c r="D133" s="150"/>
      <c r="E133" s="51" t="s">
        <v>115</v>
      </c>
      <c r="F133" s="51" t="s">
        <v>431</v>
      </c>
      <c r="G133" s="130">
        <v>0.9</v>
      </c>
      <c r="H133" s="26">
        <v>400</v>
      </c>
      <c r="I133" s="26">
        <v>340</v>
      </c>
      <c r="J133" s="150"/>
    </row>
    <row r="134" spans="1:10" ht="30">
      <c r="A134" s="51">
        <v>115</v>
      </c>
      <c r="B134" s="49" t="s">
        <v>181</v>
      </c>
      <c r="C134" s="28">
        <v>0.35</v>
      </c>
      <c r="D134" s="150"/>
      <c r="E134" s="51" t="s">
        <v>115</v>
      </c>
      <c r="F134" s="51" t="s">
        <v>431</v>
      </c>
      <c r="G134" s="130">
        <v>0.9</v>
      </c>
      <c r="H134" s="26">
        <v>300</v>
      </c>
      <c r="I134" s="26">
        <f>H134*G134</f>
        <v>270</v>
      </c>
      <c r="J134" s="150"/>
    </row>
    <row r="135" spans="1:10">
      <c r="A135" s="51">
        <v>116</v>
      </c>
      <c r="B135" s="53" t="s">
        <v>182</v>
      </c>
      <c r="C135" s="28">
        <v>0.85</v>
      </c>
      <c r="D135" s="150" t="s">
        <v>131</v>
      </c>
      <c r="E135" s="51" t="s">
        <v>115</v>
      </c>
      <c r="F135" s="51" t="s">
        <v>431</v>
      </c>
      <c r="G135" s="130">
        <v>0.9</v>
      </c>
      <c r="H135" s="26">
        <v>460</v>
      </c>
      <c r="I135" s="26">
        <v>414</v>
      </c>
      <c r="J135" s="150"/>
    </row>
    <row r="136" spans="1:10">
      <c r="A136" s="51">
        <v>117</v>
      </c>
      <c r="B136" s="53" t="s">
        <v>183</v>
      </c>
      <c r="C136" s="28">
        <v>0.8</v>
      </c>
      <c r="D136" s="150"/>
      <c r="E136" s="51" t="s">
        <v>115</v>
      </c>
      <c r="F136" s="51" t="s">
        <v>431</v>
      </c>
      <c r="G136" s="130">
        <v>0.4</v>
      </c>
      <c r="H136" s="26">
        <v>350</v>
      </c>
      <c r="I136" s="26">
        <f>H136*G136</f>
        <v>140</v>
      </c>
      <c r="J136" s="150"/>
    </row>
    <row r="137" spans="1:10">
      <c r="A137" s="51">
        <v>118</v>
      </c>
      <c r="B137" s="53" t="s">
        <v>184</v>
      </c>
      <c r="C137" s="28">
        <v>0.3</v>
      </c>
      <c r="D137" s="150"/>
      <c r="E137" s="51" t="s">
        <v>115</v>
      </c>
      <c r="F137" s="51" t="s">
        <v>431</v>
      </c>
      <c r="G137" s="130">
        <v>0.2</v>
      </c>
      <c r="H137" s="26">
        <v>95</v>
      </c>
      <c r="I137" s="26">
        <f>H137*G137</f>
        <v>19</v>
      </c>
      <c r="J137" s="150"/>
    </row>
    <row r="138" spans="1:10">
      <c r="A138" s="51">
        <v>119</v>
      </c>
      <c r="B138" s="49" t="s">
        <v>185</v>
      </c>
      <c r="C138" s="28">
        <v>0.6</v>
      </c>
      <c r="D138" s="150"/>
      <c r="E138" s="51" t="s">
        <v>115</v>
      </c>
      <c r="F138" s="51" t="s">
        <v>431</v>
      </c>
      <c r="G138" s="130">
        <v>0.2</v>
      </c>
      <c r="H138" s="26">
        <v>110</v>
      </c>
      <c r="I138" s="26">
        <f>H138*G138</f>
        <v>22</v>
      </c>
      <c r="J138" s="150"/>
    </row>
    <row r="139" spans="1:10">
      <c r="A139" s="51">
        <v>120</v>
      </c>
      <c r="B139" s="49" t="s">
        <v>186</v>
      </c>
      <c r="C139" s="55">
        <v>0.9</v>
      </c>
      <c r="D139" s="150"/>
      <c r="E139" s="51" t="s">
        <v>115</v>
      </c>
      <c r="F139" s="51" t="s">
        <v>431</v>
      </c>
      <c r="G139" s="130">
        <v>0.9</v>
      </c>
      <c r="H139" s="26">
        <v>200</v>
      </c>
      <c r="I139" s="26">
        <v>180</v>
      </c>
      <c r="J139" s="150"/>
    </row>
    <row r="140" spans="1:10" ht="30">
      <c r="A140" s="51">
        <v>121</v>
      </c>
      <c r="B140" s="49" t="s">
        <v>187</v>
      </c>
      <c r="C140" s="55">
        <v>1.7</v>
      </c>
      <c r="D140" s="150"/>
      <c r="E140" s="51" t="s">
        <v>115</v>
      </c>
      <c r="F140" s="51" t="s">
        <v>431</v>
      </c>
      <c r="G140" s="130">
        <v>0.9</v>
      </c>
      <c r="H140" s="26" t="s">
        <v>167</v>
      </c>
      <c r="I140" s="26">
        <v>500</v>
      </c>
      <c r="J140" s="150"/>
    </row>
    <row r="141" spans="1:10" ht="30">
      <c r="A141" s="51">
        <v>122</v>
      </c>
      <c r="B141" s="49" t="s">
        <v>188</v>
      </c>
      <c r="C141" s="55">
        <v>0.5</v>
      </c>
      <c r="D141" s="150"/>
      <c r="E141" s="51" t="s">
        <v>115</v>
      </c>
      <c r="F141" s="51" t="s">
        <v>431</v>
      </c>
      <c r="G141" s="130">
        <v>0.4</v>
      </c>
      <c r="H141" s="26" t="s">
        <v>167</v>
      </c>
      <c r="I141" s="26" t="s">
        <v>167</v>
      </c>
      <c r="J141" s="150"/>
    </row>
    <row r="142" spans="1:10" ht="15.75">
      <c r="A142" s="94" t="s">
        <v>176</v>
      </c>
      <c r="B142" s="49"/>
      <c r="C142" s="50"/>
      <c r="D142" s="130"/>
      <c r="E142" s="54"/>
      <c r="F142" s="54"/>
      <c r="G142" s="130"/>
      <c r="H142" s="130"/>
      <c r="I142" s="130"/>
      <c r="J142" s="150"/>
    </row>
    <row r="143" spans="1:10" ht="15" customHeight="1">
      <c r="A143" s="51">
        <f>A141+1</f>
        <v>123</v>
      </c>
      <c r="B143" s="49" t="s">
        <v>189</v>
      </c>
      <c r="C143" s="28">
        <f>670/1000</f>
        <v>0.67</v>
      </c>
      <c r="D143" s="150" t="s">
        <v>82</v>
      </c>
      <c r="E143" s="51" t="s">
        <v>115</v>
      </c>
      <c r="F143" s="51" t="s">
        <v>135</v>
      </c>
      <c r="G143" s="127">
        <v>0.6</v>
      </c>
      <c r="H143" s="26">
        <v>684.33</v>
      </c>
      <c r="I143" s="56">
        <v>400</v>
      </c>
      <c r="J143" s="150"/>
    </row>
    <row r="144" spans="1:10">
      <c r="A144" s="13">
        <f>A143+1</f>
        <v>124</v>
      </c>
      <c r="B144" s="49" t="s">
        <v>190</v>
      </c>
      <c r="C144" s="28">
        <f>354/1000</f>
        <v>0.35399999999999998</v>
      </c>
      <c r="D144" s="150"/>
      <c r="E144" s="51" t="s">
        <v>115</v>
      </c>
      <c r="F144" s="51" t="s">
        <v>135</v>
      </c>
      <c r="G144" s="127">
        <v>0</v>
      </c>
      <c r="H144" s="26">
        <v>333.65</v>
      </c>
      <c r="I144" s="57">
        <v>0</v>
      </c>
      <c r="J144" s="150"/>
    </row>
    <row r="145" spans="1:10">
      <c r="A145" s="51">
        <v>125</v>
      </c>
      <c r="B145" s="49" t="s">
        <v>191</v>
      </c>
      <c r="C145" s="28">
        <f>328/1000</f>
        <v>0.32800000000000001</v>
      </c>
      <c r="D145" s="150"/>
      <c r="E145" s="51" t="s">
        <v>115</v>
      </c>
      <c r="F145" s="51" t="s">
        <v>135</v>
      </c>
      <c r="G145" s="127">
        <v>0</v>
      </c>
      <c r="H145" s="26">
        <v>300</v>
      </c>
      <c r="I145" s="57">
        <v>0</v>
      </c>
      <c r="J145" s="150"/>
    </row>
    <row r="146" spans="1:10">
      <c r="A146" s="13">
        <f t="shared" ref="A146" si="28">A145+1</f>
        <v>126</v>
      </c>
      <c r="B146" s="49" t="s">
        <v>192</v>
      </c>
      <c r="C146" s="28">
        <f>400/1000</f>
        <v>0.4</v>
      </c>
      <c r="D146" s="150"/>
      <c r="E146" s="51" t="s">
        <v>115</v>
      </c>
      <c r="F146" s="51" t="s">
        <v>135</v>
      </c>
      <c r="G146" s="127">
        <v>0</v>
      </c>
      <c r="H146" s="26">
        <v>90</v>
      </c>
      <c r="I146" s="57">
        <v>0</v>
      </c>
      <c r="J146" s="150"/>
    </row>
    <row r="147" spans="1:10">
      <c r="A147" s="51">
        <v>127</v>
      </c>
      <c r="B147" s="49" t="s">
        <v>193</v>
      </c>
      <c r="C147" s="28">
        <f>610/1000</f>
        <v>0.61</v>
      </c>
      <c r="D147" s="150"/>
      <c r="E147" s="51" t="s">
        <v>115</v>
      </c>
      <c r="F147" s="51" t="s">
        <v>135</v>
      </c>
      <c r="G147" s="127">
        <v>0.1</v>
      </c>
      <c r="H147" s="26">
        <v>300</v>
      </c>
      <c r="I147" s="56">
        <v>180</v>
      </c>
      <c r="J147" s="150"/>
    </row>
    <row r="148" spans="1:10">
      <c r="A148" s="13">
        <f t="shared" ref="A148" si="29">A147+1</f>
        <v>128</v>
      </c>
      <c r="B148" s="49" t="s">
        <v>194</v>
      </c>
      <c r="C148" s="58">
        <v>2.5</v>
      </c>
      <c r="D148" s="150"/>
      <c r="E148" s="51" t="s">
        <v>115</v>
      </c>
      <c r="F148" s="51" t="s">
        <v>135</v>
      </c>
      <c r="G148" s="127">
        <v>0.6</v>
      </c>
      <c r="H148" s="26">
        <v>1214</v>
      </c>
      <c r="I148" s="56">
        <v>700</v>
      </c>
      <c r="J148" s="150"/>
    </row>
    <row r="149" spans="1:10">
      <c r="A149" s="51">
        <v>129</v>
      </c>
      <c r="B149" s="49" t="s">
        <v>195</v>
      </c>
      <c r="C149" s="58">
        <v>1.5</v>
      </c>
      <c r="D149" s="150"/>
      <c r="E149" s="51" t="s">
        <v>115</v>
      </c>
      <c r="F149" s="51" t="s">
        <v>135</v>
      </c>
      <c r="G149" s="127">
        <v>0.2</v>
      </c>
      <c r="H149" s="26">
        <v>874.65</v>
      </c>
      <c r="I149" s="57">
        <v>150</v>
      </c>
      <c r="J149" s="150"/>
    </row>
    <row r="150" spans="1:10">
      <c r="A150" s="13">
        <f t="shared" ref="A150" si="30">A149+1</f>
        <v>130</v>
      </c>
      <c r="B150" s="49" t="s">
        <v>196</v>
      </c>
      <c r="C150" s="28">
        <v>1.6</v>
      </c>
      <c r="D150" s="150"/>
      <c r="E150" s="51" t="s">
        <v>115</v>
      </c>
      <c r="F150" s="51" t="s">
        <v>135</v>
      </c>
      <c r="G150" s="127">
        <v>0.2</v>
      </c>
      <c r="H150" s="26">
        <v>1578.67</v>
      </c>
      <c r="I150" s="56">
        <v>280</v>
      </c>
      <c r="J150" s="150"/>
    </row>
    <row r="151" spans="1:10">
      <c r="A151" s="51">
        <v>131</v>
      </c>
      <c r="B151" s="49" t="s">
        <v>197</v>
      </c>
      <c r="C151" s="28">
        <f>630/1000</f>
        <v>0.63</v>
      </c>
      <c r="D151" s="150"/>
      <c r="E151" s="51" t="s">
        <v>115</v>
      </c>
      <c r="F151" s="51" t="s">
        <v>135</v>
      </c>
      <c r="G151" s="127">
        <v>0.8</v>
      </c>
      <c r="H151" s="26">
        <v>153.44999999999999</v>
      </c>
      <c r="I151" s="56">
        <v>255</v>
      </c>
      <c r="J151" s="150"/>
    </row>
    <row r="152" spans="1:10">
      <c r="A152" s="51">
        <f t="shared" ref="A152" si="31">A151+1</f>
        <v>132</v>
      </c>
      <c r="B152" s="49" t="s">
        <v>198</v>
      </c>
      <c r="C152" s="28">
        <f>590/1000</f>
        <v>0.59</v>
      </c>
      <c r="D152" s="150"/>
      <c r="E152" s="51" t="s">
        <v>115</v>
      </c>
      <c r="F152" s="51" t="s">
        <v>135</v>
      </c>
      <c r="G152" s="127">
        <v>0.8</v>
      </c>
      <c r="H152" s="26">
        <v>567.88</v>
      </c>
      <c r="I152" s="57">
        <v>120</v>
      </c>
      <c r="J152" s="150"/>
    </row>
    <row r="153" spans="1:10">
      <c r="A153" s="51">
        <v>133</v>
      </c>
      <c r="B153" s="49" t="s">
        <v>199</v>
      </c>
      <c r="C153" s="28">
        <f>334/1000</f>
        <v>0.33400000000000002</v>
      </c>
      <c r="D153" s="150"/>
      <c r="E153" s="51" t="s">
        <v>115</v>
      </c>
      <c r="F153" s="51" t="s">
        <v>135</v>
      </c>
      <c r="G153" s="127">
        <v>0</v>
      </c>
      <c r="H153" s="26">
        <v>222.11</v>
      </c>
      <c r="I153" s="57">
        <v>0</v>
      </c>
      <c r="J153" s="150"/>
    </row>
    <row r="154" spans="1:10">
      <c r="A154" s="51">
        <f t="shared" ref="A154" si="32">A153+1</f>
        <v>134</v>
      </c>
      <c r="B154" s="49" t="s">
        <v>200</v>
      </c>
      <c r="C154" s="28">
        <f>460/1000</f>
        <v>0.46</v>
      </c>
      <c r="D154" s="150" t="s">
        <v>82</v>
      </c>
      <c r="E154" s="51" t="s">
        <v>115</v>
      </c>
      <c r="F154" s="51" t="s">
        <v>135</v>
      </c>
      <c r="G154" s="127">
        <v>0.1</v>
      </c>
      <c r="H154" s="26">
        <v>262.2</v>
      </c>
      <c r="I154" s="57">
        <v>200</v>
      </c>
      <c r="J154" s="150" t="s">
        <v>418</v>
      </c>
    </row>
    <row r="155" spans="1:10" ht="18" customHeight="1">
      <c r="A155" s="51">
        <v>135</v>
      </c>
      <c r="B155" s="49" t="s">
        <v>201</v>
      </c>
      <c r="C155" s="28">
        <f>380/1000</f>
        <v>0.38</v>
      </c>
      <c r="D155" s="150"/>
      <c r="E155" s="51" t="s">
        <v>115</v>
      </c>
      <c r="F155" s="51" t="s">
        <v>135</v>
      </c>
      <c r="G155" s="127">
        <v>0.65</v>
      </c>
      <c r="H155" s="26">
        <v>216.6</v>
      </c>
      <c r="I155" s="56">
        <v>250</v>
      </c>
      <c r="J155" s="150"/>
    </row>
    <row r="156" spans="1:10">
      <c r="A156" s="51">
        <f t="shared" ref="A156" si="33">A155+1</f>
        <v>136</v>
      </c>
      <c r="B156" s="49" t="s">
        <v>202</v>
      </c>
      <c r="C156" s="28">
        <f>270/1000</f>
        <v>0.27</v>
      </c>
      <c r="D156" s="150"/>
      <c r="E156" s="51" t="s">
        <v>115</v>
      </c>
      <c r="F156" s="51" t="s">
        <v>135</v>
      </c>
      <c r="G156" s="127">
        <v>0</v>
      </c>
      <c r="H156" s="26">
        <v>99.9</v>
      </c>
      <c r="I156" s="57">
        <v>0</v>
      </c>
      <c r="J156" s="150"/>
    </row>
    <row r="157" spans="1:10" ht="15.75">
      <c r="A157" s="51">
        <v>137</v>
      </c>
      <c r="B157" s="49" t="s">
        <v>208</v>
      </c>
      <c r="C157" s="50">
        <v>2.9</v>
      </c>
      <c r="D157" s="150"/>
      <c r="E157" s="51" t="s">
        <v>115</v>
      </c>
      <c r="F157" s="51" t="s">
        <v>135</v>
      </c>
      <c r="G157" s="127">
        <v>0.09</v>
      </c>
      <c r="H157" s="26">
        <v>870</v>
      </c>
      <c r="I157" s="57">
        <v>80</v>
      </c>
      <c r="J157" s="150"/>
    </row>
    <row r="158" spans="1:10">
      <c r="A158" s="51">
        <f t="shared" ref="A158" si="34">A157+1</f>
        <v>138</v>
      </c>
      <c r="B158" s="49" t="s">
        <v>203</v>
      </c>
      <c r="C158" s="50">
        <f>790/1000</f>
        <v>0.79</v>
      </c>
      <c r="D158" s="150"/>
      <c r="E158" s="51" t="s">
        <v>115</v>
      </c>
      <c r="F158" s="51" t="s">
        <v>135</v>
      </c>
      <c r="G158" s="127">
        <v>0</v>
      </c>
      <c r="H158" s="26">
        <v>537.20000000000005</v>
      </c>
      <c r="I158" s="57">
        <v>0</v>
      </c>
      <c r="J158" s="150"/>
    </row>
    <row r="159" spans="1:10">
      <c r="A159" s="51">
        <v>139</v>
      </c>
      <c r="B159" s="49" t="s">
        <v>204</v>
      </c>
      <c r="C159" s="50">
        <f>690/1000</f>
        <v>0.69</v>
      </c>
      <c r="D159" s="150"/>
      <c r="E159" s="51" t="s">
        <v>115</v>
      </c>
      <c r="F159" s="51" t="s">
        <v>135</v>
      </c>
      <c r="G159" s="127">
        <v>0</v>
      </c>
      <c r="H159" s="26">
        <v>393.3</v>
      </c>
      <c r="I159" s="57">
        <v>0</v>
      </c>
      <c r="J159" s="150"/>
    </row>
    <row r="160" spans="1:10">
      <c r="A160" s="51">
        <f t="shared" ref="A160" si="35">A159+1</f>
        <v>140</v>
      </c>
      <c r="B160" s="49" t="s">
        <v>205</v>
      </c>
      <c r="C160" s="50">
        <f>2890/1000</f>
        <v>2.89</v>
      </c>
      <c r="D160" s="150"/>
      <c r="E160" s="51" t="s">
        <v>115</v>
      </c>
      <c r="F160" s="51" t="s">
        <v>135</v>
      </c>
      <c r="G160" s="127">
        <v>0.35</v>
      </c>
      <c r="H160" s="26">
        <v>2691.67</v>
      </c>
      <c r="I160" s="56">
        <v>1100</v>
      </c>
      <c r="J160" s="150"/>
    </row>
    <row r="161" spans="1:16">
      <c r="A161" s="51">
        <v>141</v>
      </c>
      <c r="B161" s="49" t="s">
        <v>206</v>
      </c>
      <c r="C161" s="50">
        <v>3.14</v>
      </c>
      <c r="D161" s="150"/>
      <c r="E161" s="51" t="s">
        <v>115</v>
      </c>
      <c r="F161" s="51" t="s">
        <v>135</v>
      </c>
      <c r="G161" s="127">
        <v>0.15</v>
      </c>
      <c r="H161" s="50">
        <v>494.55</v>
      </c>
      <c r="I161" s="131">
        <v>375</v>
      </c>
      <c r="J161" s="150"/>
    </row>
    <row r="162" spans="1:16" ht="19.5" customHeight="1">
      <c r="A162" s="51">
        <f t="shared" ref="A162" si="36">A161+1</f>
        <v>142</v>
      </c>
      <c r="B162" s="49" t="s">
        <v>207</v>
      </c>
      <c r="C162" s="28">
        <f>1470/1000</f>
        <v>1.47</v>
      </c>
      <c r="D162" s="150"/>
      <c r="E162" s="51" t="s">
        <v>115</v>
      </c>
      <c r="F162" s="51" t="s">
        <v>135</v>
      </c>
      <c r="G162" s="127">
        <v>0.15</v>
      </c>
      <c r="H162" s="26">
        <v>1651.86</v>
      </c>
      <c r="I162" s="57">
        <v>350</v>
      </c>
      <c r="J162" s="150"/>
    </row>
    <row r="163" spans="1:16">
      <c r="A163" s="51"/>
      <c r="B163" s="49"/>
      <c r="C163" s="28"/>
      <c r="D163" s="127"/>
      <c r="E163" s="51"/>
      <c r="F163" s="51"/>
      <c r="G163" s="127"/>
      <c r="H163" s="26"/>
      <c r="I163" s="57"/>
      <c r="J163" s="130"/>
    </row>
    <row r="164" spans="1:16" s="82" customFormat="1" ht="22.5" customHeight="1">
      <c r="A164" s="158" t="s">
        <v>89</v>
      </c>
      <c r="B164" s="158"/>
      <c r="C164" s="158"/>
      <c r="D164" s="158"/>
      <c r="E164" s="158"/>
      <c r="F164" s="158"/>
      <c r="G164" s="158"/>
      <c r="H164" s="158"/>
      <c r="I164" s="158"/>
      <c r="J164" s="158"/>
    </row>
    <row r="165" spans="1:16" ht="30">
      <c r="A165" s="13">
        <v>143</v>
      </c>
      <c r="B165" s="33" t="s">
        <v>90</v>
      </c>
      <c r="C165" s="28">
        <v>2.1</v>
      </c>
      <c r="D165" s="179" t="s">
        <v>91</v>
      </c>
      <c r="E165" s="133" t="s">
        <v>92</v>
      </c>
      <c r="F165" s="36" t="s">
        <v>123</v>
      </c>
      <c r="G165" s="93">
        <v>0.3</v>
      </c>
      <c r="H165" s="39">
        <v>232</v>
      </c>
      <c r="I165" s="39">
        <v>300</v>
      </c>
      <c r="J165" s="149" t="s">
        <v>93</v>
      </c>
      <c r="L165" s="8"/>
      <c r="M165" s="8"/>
      <c r="N165" s="8"/>
      <c r="O165" s="8"/>
      <c r="P165" s="9"/>
    </row>
    <row r="166" spans="1:16" ht="30">
      <c r="A166" s="13">
        <v>144</v>
      </c>
      <c r="B166" s="19" t="s">
        <v>94</v>
      </c>
      <c r="C166" s="40">
        <v>0.999</v>
      </c>
      <c r="D166" s="180"/>
      <c r="E166" s="133" t="s">
        <v>92</v>
      </c>
      <c r="F166" s="36" t="s">
        <v>123</v>
      </c>
      <c r="G166" s="41">
        <v>0.6</v>
      </c>
      <c r="H166" s="39">
        <v>360</v>
      </c>
      <c r="I166" s="39">
        <v>325</v>
      </c>
      <c r="J166" s="149"/>
      <c r="L166" s="11"/>
      <c r="M166" s="11"/>
      <c r="N166" s="11"/>
      <c r="O166" s="11"/>
    </row>
    <row r="167" spans="1:16" ht="30">
      <c r="A167" s="13">
        <v>145</v>
      </c>
      <c r="B167" s="33" t="s">
        <v>95</v>
      </c>
      <c r="C167" s="40">
        <v>3.45</v>
      </c>
      <c r="D167" s="180"/>
      <c r="E167" s="36" t="s">
        <v>126</v>
      </c>
      <c r="F167" s="36" t="s">
        <v>123</v>
      </c>
      <c r="G167" s="93">
        <v>0.9</v>
      </c>
      <c r="H167" s="39">
        <v>1860</v>
      </c>
      <c r="I167" s="39">
        <v>1650</v>
      </c>
      <c r="J167" s="149"/>
    </row>
    <row r="168" spans="1:16" ht="30">
      <c r="A168" s="13">
        <v>146</v>
      </c>
      <c r="B168" s="33" t="s">
        <v>96</v>
      </c>
      <c r="C168" s="40">
        <f>0.35+0.3</f>
        <v>0.64999999999999991</v>
      </c>
      <c r="D168" s="180"/>
      <c r="E168" s="133" t="s">
        <v>424</v>
      </c>
      <c r="F168" s="36" t="s">
        <v>123</v>
      </c>
      <c r="G168" s="93">
        <v>0.6</v>
      </c>
      <c r="H168" s="132">
        <v>720</v>
      </c>
      <c r="I168" s="132">
        <v>460</v>
      </c>
      <c r="J168" s="149"/>
    </row>
    <row r="169" spans="1:16">
      <c r="A169" s="13">
        <v>147</v>
      </c>
      <c r="B169" s="19" t="s">
        <v>97</v>
      </c>
      <c r="C169" s="42">
        <v>1.1000000000000001</v>
      </c>
      <c r="D169" s="180"/>
      <c r="E169" s="36" t="s">
        <v>124</v>
      </c>
      <c r="F169" s="36" t="s">
        <v>432</v>
      </c>
      <c r="G169" s="41">
        <v>1</v>
      </c>
      <c r="H169" s="39">
        <v>200</v>
      </c>
      <c r="I169" s="39">
        <v>200</v>
      </c>
      <c r="J169" s="149"/>
      <c r="L169" s="8"/>
      <c r="M169" s="8"/>
      <c r="N169" s="8"/>
      <c r="O169" s="8"/>
      <c r="P169" s="9"/>
    </row>
    <row r="170" spans="1:16" ht="30">
      <c r="A170" s="13">
        <v>148</v>
      </c>
      <c r="B170" s="19" t="s">
        <v>98</v>
      </c>
      <c r="C170" s="42">
        <v>1.7</v>
      </c>
      <c r="D170" s="180"/>
      <c r="E170" s="36" t="s">
        <v>390</v>
      </c>
      <c r="F170" s="36" t="s">
        <v>124</v>
      </c>
      <c r="G170" s="41">
        <v>1</v>
      </c>
      <c r="H170" s="39">
        <v>340</v>
      </c>
      <c r="I170" s="39">
        <f>H170</f>
        <v>340</v>
      </c>
      <c r="J170" s="149"/>
      <c r="L170" s="8"/>
      <c r="M170" s="8"/>
      <c r="N170" s="8"/>
      <c r="O170" s="8"/>
      <c r="P170" s="9"/>
    </row>
    <row r="171" spans="1:16" ht="29.25" customHeight="1">
      <c r="A171" s="13">
        <v>149</v>
      </c>
      <c r="B171" s="33" t="s">
        <v>99</v>
      </c>
      <c r="C171" s="40">
        <v>0.5</v>
      </c>
      <c r="D171" s="180"/>
      <c r="E171" s="133" t="s">
        <v>426</v>
      </c>
      <c r="F171" s="36" t="s">
        <v>123</v>
      </c>
      <c r="G171" s="93">
        <v>0.25</v>
      </c>
      <c r="H171" s="132">
        <v>60</v>
      </c>
      <c r="I171" s="132">
        <v>55</v>
      </c>
      <c r="J171" s="149"/>
      <c r="L171" s="8"/>
      <c r="M171" s="8"/>
      <c r="N171" s="8"/>
      <c r="O171" s="8"/>
      <c r="P171" s="9"/>
    </row>
    <row r="172" spans="1:16">
      <c r="A172" s="13">
        <v>150</v>
      </c>
      <c r="B172" s="33" t="s">
        <v>100</v>
      </c>
      <c r="C172" s="40">
        <v>1.5</v>
      </c>
      <c r="D172" s="180"/>
      <c r="E172" s="133" t="s">
        <v>426</v>
      </c>
      <c r="F172" s="36" t="s">
        <v>123</v>
      </c>
      <c r="G172" s="93">
        <v>0.15</v>
      </c>
      <c r="H172" s="132">
        <v>100</v>
      </c>
      <c r="I172" s="132">
        <v>100</v>
      </c>
      <c r="J172" s="149"/>
      <c r="L172" s="8"/>
      <c r="M172" s="8"/>
      <c r="N172" s="8"/>
      <c r="O172" s="8"/>
      <c r="P172" s="9"/>
    </row>
    <row r="173" spans="1:16" ht="30">
      <c r="A173" s="13">
        <v>151</v>
      </c>
      <c r="B173" s="19" t="s">
        <v>101</v>
      </c>
      <c r="C173" s="42">
        <v>0.98</v>
      </c>
      <c r="D173" s="180"/>
      <c r="E173" s="133" t="s">
        <v>427</v>
      </c>
      <c r="F173" s="36" t="s">
        <v>123</v>
      </c>
      <c r="G173" s="93">
        <v>0.6</v>
      </c>
      <c r="H173" s="39">
        <v>470</v>
      </c>
      <c r="I173" s="39">
        <v>285</v>
      </c>
      <c r="J173" s="149"/>
      <c r="L173" s="8"/>
      <c r="M173" s="8"/>
      <c r="N173" s="8"/>
      <c r="O173" s="8"/>
      <c r="P173" s="9"/>
    </row>
    <row r="174" spans="1:16" ht="30">
      <c r="A174" s="13">
        <v>152</v>
      </c>
      <c r="B174" s="33" t="s">
        <v>102</v>
      </c>
      <c r="C174" s="40">
        <v>3.18</v>
      </c>
      <c r="D174" s="180"/>
      <c r="E174" s="36" t="s">
        <v>125</v>
      </c>
      <c r="F174" s="36" t="s">
        <v>123</v>
      </c>
      <c r="G174" s="93">
        <v>0.7</v>
      </c>
      <c r="H174" s="39">
        <v>1400</v>
      </c>
      <c r="I174" s="39">
        <v>190</v>
      </c>
      <c r="J174" s="149"/>
      <c r="L174" s="9"/>
      <c r="M174" s="9"/>
      <c r="N174" s="9"/>
      <c r="O174" s="9"/>
      <c r="P174" s="9"/>
    </row>
    <row r="175" spans="1:16" ht="30">
      <c r="A175" s="13">
        <v>153</v>
      </c>
      <c r="B175" s="33" t="s">
        <v>103</v>
      </c>
      <c r="C175" s="42">
        <v>2.4500000000000002</v>
      </c>
      <c r="D175" s="180"/>
      <c r="E175" s="79" t="s">
        <v>104</v>
      </c>
      <c r="F175" s="36" t="s">
        <v>123</v>
      </c>
      <c r="G175" s="93">
        <v>0.5</v>
      </c>
      <c r="H175" s="132">
        <v>1100</v>
      </c>
      <c r="I175" s="132">
        <v>920</v>
      </c>
      <c r="J175" s="149"/>
      <c r="L175" s="9"/>
      <c r="M175" s="9"/>
      <c r="N175" s="9"/>
      <c r="O175" s="9"/>
      <c r="P175" s="9"/>
    </row>
    <row r="176" spans="1:16" ht="30">
      <c r="A176" s="13">
        <v>154</v>
      </c>
      <c r="B176" s="24" t="s">
        <v>105</v>
      </c>
      <c r="C176" s="42">
        <v>0.5</v>
      </c>
      <c r="D176" s="180"/>
      <c r="E176" s="128" t="s">
        <v>428</v>
      </c>
      <c r="F176" s="36" t="s">
        <v>123</v>
      </c>
      <c r="G176" s="84">
        <v>0.85</v>
      </c>
      <c r="H176" s="132">
        <v>90</v>
      </c>
      <c r="I176" s="132">
        <v>90</v>
      </c>
      <c r="J176" s="149"/>
      <c r="L176" s="9"/>
      <c r="M176" s="9"/>
      <c r="N176" s="9"/>
      <c r="O176" s="9"/>
      <c r="P176" s="9"/>
    </row>
    <row r="177" spans="1:16" ht="30">
      <c r="A177" s="13">
        <v>155</v>
      </c>
      <c r="B177" s="24" t="s">
        <v>106</v>
      </c>
      <c r="C177" s="38">
        <v>0.246</v>
      </c>
      <c r="D177" s="180"/>
      <c r="E177" s="38" t="s">
        <v>107</v>
      </c>
      <c r="F177" s="36" t="s">
        <v>123</v>
      </c>
      <c r="G177" s="84">
        <v>1</v>
      </c>
      <c r="H177" s="39">
        <v>170</v>
      </c>
      <c r="I177" s="39">
        <v>120</v>
      </c>
      <c r="J177" s="149"/>
      <c r="L177" s="9"/>
      <c r="M177" s="9"/>
      <c r="N177" s="9"/>
      <c r="O177" s="9"/>
      <c r="P177" s="9"/>
    </row>
    <row r="178" spans="1:16" ht="31.5" customHeight="1">
      <c r="A178" s="13">
        <v>156</v>
      </c>
      <c r="B178" s="24" t="s">
        <v>108</v>
      </c>
      <c r="C178" s="38">
        <v>0.33700000000000002</v>
      </c>
      <c r="D178" s="180"/>
      <c r="E178" s="38" t="s">
        <v>109</v>
      </c>
      <c r="F178" s="36" t="s">
        <v>124</v>
      </c>
      <c r="G178" s="84">
        <v>1</v>
      </c>
      <c r="H178" s="39">
        <v>90</v>
      </c>
      <c r="I178" s="39">
        <v>90</v>
      </c>
      <c r="J178" s="149"/>
      <c r="L178" s="12"/>
      <c r="M178" s="12"/>
      <c r="N178" s="12"/>
      <c r="O178" s="12"/>
      <c r="P178" s="9"/>
    </row>
    <row r="179" spans="1:16">
      <c r="A179" s="13">
        <v>157</v>
      </c>
      <c r="B179" s="19" t="s">
        <v>110</v>
      </c>
      <c r="C179" s="40">
        <v>1.84</v>
      </c>
      <c r="D179" s="181"/>
      <c r="E179" s="133" t="s">
        <v>111</v>
      </c>
      <c r="F179" s="36" t="s">
        <v>123</v>
      </c>
      <c r="G179" s="93">
        <v>0.35</v>
      </c>
      <c r="H179" s="132">
        <v>515</v>
      </c>
      <c r="I179" s="132">
        <v>490</v>
      </c>
      <c r="J179" s="149"/>
    </row>
    <row r="180" spans="1:16" s="10" customFormat="1">
      <c r="A180" s="13">
        <v>158</v>
      </c>
      <c r="B180" s="34" t="s">
        <v>112</v>
      </c>
      <c r="C180" s="43">
        <v>0.9</v>
      </c>
      <c r="D180" s="162" t="s">
        <v>113</v>
      </c>
      <c r="E180" s="36" t="s">
        <v>124</v>
      </c>
      <c r="F180" s="28" t="s">
        <v>80</v>
      </c>
      <c r="G180" s="93">
        <v>1</v>
      </c>
      <c r="H180" s="92">
        <v>450</v>
      </c>
      <c r="I180" s="92">
        <v>370</v>
      </c>
      <c r="J180" s="149"/>
    </row>
    <row r="181" spans="1:16">
      <c r="A181" s="13">
        <v>159</v>
      </c>
      <c r="B181" s="33" t="s">
        <v>114</v>
      </c>
      <c r="C181" s="28">
        <v>0.99</v>
      </c>
      <c r="D181" s="162"/>
      <c r="E181" s="133" t="s">
        <v>115</v>
      </c>
      <c r="F181" s="36" t="s">
        <v>123</v>
      </c>
      <c r="G181" s="93">
        <v>0.6</v>
      </c>
      <c r="H181" s="92">
        <v>570</v>
      </c>
      <c r="I181" s="92">
        <v>400</v>
      </c>
      <c r="J181" s="149"/>
    </row>
    <row r="182" spans="1:16">
      <c r="A182" s="13">
        <v>160</v>
      </c>
      <c r="B182" s="33" t="s">
        <v>116</v>
      </c>
      <c r="C182" s="28">
        <v>0.51700000000000002</v>
      </c>
      <c r="D182" s="162"/>
      <c r="E182" s="133" t="s">
        <v>117</v>
      </c>
      <c r="F182" s="28" t="s">
        <v>80</v>
      </c>
      <c r="G182" s="93">
        <v>1</v>
      </c>
      <c r="H182" s="92">
        <v>370</v>
      </c>
      <c r="I182" s="92">
        <v>215</v>
      </c>
      <c r="J182" s="149"/>
    </row>
    <row r="183" spans="1:16" ht="30">
      <c r="A183" s="13">
        <v>161</v>
      </c>
      <c r="B183" s="33" t="s">
        <v>118</v>
      </c>
      <c r="C183" s="28">
        <v>4.2</v>
      </c>
      <c r="D183" s="162"/>
      <c r="E183" s="133" t="s">
        <v>117</v>
      </c>
      <c r="F183" s="36" t="s">
        <v>123</v>
      </c>
      <c r="G183" s="84">
        <v>0.5</v>
      </c>
      <c r="H183" s="44">
        <v>300</v>
      </c>
      <c r="I183" s="37">
        <v>260</v>
      </c>
      <c r="J183" s="149"/>
    </row>
    <row r="184" spans="1:16">
      <c r="A184" s="13">
        <v>162</v>
      </c>
      <c r="B184" s="33" t="s">
        <v>119</v>
      </c>
      <c r="C184" s="28">
        <v>0.3</v>
      </c>
      <c r="D184" s="162"/>
      <c r="E184" s="133" t="s">
        <v>117</v>
      </c>
      <c r="F184" s="28" t="s">
        <v>80</v>
      </c>
      <c r="G184" s="93">
        <v>1</v>
      </c>
      <c r="H184" s="45">
        <v>250</v>
      </c>
      <c r="I184" s="92">
        <v>160</v>
      </c>
      <c r="J184" s="149"/>
    </row>
    <row r="185" spans="1:16">
      <c r="A185" s="13">
        <v>163</v>
      </c>
      <c r="B185" s="33" t="s">
        <v>120</v>
      </c>
      <c r="C185" s="28">
        <v>3.75</v>
      </c>
      <c r="D185" s="162"/>
      <c r="E185" s="133" t="s">
        <v>121</v>
      </c>
      <c r="F185" s="28" t="s">
        <v>80</v>
      </c>
      <c r="G185" s="93">
        <v>1</v>
      </c>
      <c r="H185" s="46">
        <v>350</v>
      </c>
      <c r="I185" s="47">
        <v>320</v>
      </c>
      <c r="J185" s="149"/>
    </row>
    <row r="186" spans="1:16">
      <c r="A186" s="13">
        <v>164</v>
      </c>
      <c r="B186" s="19" t="s">
        <v>122</v>
      </c>
      <c r="C186" s="28">
        <v>1.85</v>
      </c>
      <c r="D186" s="162"/>
      <c r="E186" s="133" t="s">
        <v>115</v>
      </c>
      <c r="F186" s="36" t="s">
        <v>123</v>
      </c>
      <c r="G186" s="93">
        <v>0.7</v>
      </c>
      <c r="H186" s="46">
        <v>870</v>
      </c>
      <c r="I186" s="47">
        <v>630</v>
      </c>
      <c r="J186" s="149"/>
    </row>
    <row r="187" spans="1:16">
      <c r="A187" s="101"/>
      <c r="B187" s="120"/>
      <c r="C187" s="101"/>
      <c r="D187" s="101"/>
      <c r="E187" s="101"/>
      <c r="F187" s="101"/>
      <c r="G187" s="101"/>
      <c r="H187" s="101"/>
      <c r="I187" s="120"/>
      <c r="J187" s="121"/>
    </row>
    <row r="188" spans="1:16" s="83" customFormat="1" ht="21.75" customHeight="1">
      <c r="A188" s="171" t="s">
        <v>388</v>
      </c>
      <c r="B188" s="171"/>
      <c r="C188" s="171"/>
      <c r="D188" s="171"/>
      <c r="E188" s="171"/>
      <c r="F188" s="171"/>
      <c r="G188" s="171"/>
      <c r="H188" s="171"/>
      <c r="I188" s="171"/>
      <c r="J188" s="171"/>
    </row>
    <row r="189" spans="1:16" s="59" customFormat="1" ht="14.25" customHeight="1">
      <c r="A189" s="15"/>
      <c r="B189" s="94" t="s">
        <v>226</v>
      </c>
      <c r="C189" s="98"/>
      <c r="D189" s="99"/>
      <c r="E189" s="51"/>
      <c r="F189" s="133"/>
      <c r="G189" s="97"/>
      <c r="H189" s="133"/>
      <c r="I189" s="133"/>
      <c r="J189" s="137"/>
    </row>
    <row r="190" spans="1:16" s="59" customFormat="1" ht="14.25" customHeight="1">
      <c r="A190" s="15"/>
      <c r="B190" s="163" t="s">
        <v>227</v>
      </c>
      <c r="C190" s="163"/>
      <c r="D190" s="163"/>
      <c r="E190" s="163"/>
      <c r="F190" s="133"/>
      <c r="G190" s="97"/>
      <c r="H190" s="133"/>
      <c r="I190" s="133"/>
      <c r="J190" s="138"/>
    </row>
    <row r="191" spans="1:16" s="59" customFormat="1" ht="14.25" customHeight="1">
      <c r="A191" s="15">
        <v>165</v>
      </c>
      <c r="B191" s="23" t="s">
        <v>228</v>
      </c>
      <c r="C191" s="62">
        <v>1.48</v>
      </c>
      <c r="D191" s="182" t="s">
        <v>401</v>
      </c>
      <c r="E191" s="26" t="s">
        <v>212</v>
      </c>
      <c r="F191" s="26" t="s">
        <v>389</v>
      </c>
      <c r="G191" s="93">
        <v>0.65</v>
      </c>
      <c r="H191" s="152">
        <v>1800</v>
      </c>
      <c r="I191" s="152">
        <v>650</v>
      </c>
      <c r="J191" s="151" t="s">
        <v>419</v>
      </c>
    </row>
    <row r="192" spans="1:16" s="59" customFormat="1">
      <c r="A192" s="15">
        <v>166</v>
      </c>
      <c r="B192" s="64" t="s">
        <v>229</v>
      </c>
      <c r="C192" s="63">
        <v>0.4</v>
      </c>
      <c r="D192" s="183"/>
      <c r="E192" s="26" t="s">
        <v>212</v>
      </c>
      <c r="F192" s="26" t="s">
        <v>80</v>
      </c>
      <c r="G192" s="144">
        <v>1</v>
      </c>
      <c r="H192" s="152"/>
      <c r="I192" s="152"/>
      <c r="J192" s="151"/>
    </row>
    <row r="193" spans="1:10" s="59" customFormat="1">
      <c r="A193" s="15">
        <v>167</v>
      </c>
      <c r="B193" s="64" t="s">
        <v>230</v>
      </c>
      <c r="C193" s="62">
        <v>0.42699999999999999</v>
      </c>
      <c r="D193" s="183"/>
      <c r="E193" s="26" t="s">
        <v>212</v>
      </c>
      <c r="F193" s="26" t="s">
        <v>389</v>
      </c>
      <c r="G193" s="144">
        <v>0.4</v>
      </c>
      <c r="H193" s="152"/>
      <c r="I193" s="152"/>
      <c r="J193" s="151"/>
    </row>
    <row r="194" spans="1:10" s="59" customFormat="1" ht="17.25" customHeight="1">
      <c r="A194" s="15">
        <v>168</v>
      </c>
      <c r="B194" s="64" t="s">
        <v>231</v>
      </c>
      <c r="C194" s="65">
        <v>0.43</v>
      </c>
      <c r="D194" s="183"/>
      <c r="E194" s="26" t="s">
        <v>212</v>
      </c>
      <c r="F194" s="26" t="s">
        <v>80</v>
      </c>
      <c r="G194" s="144">
        <v>1</v>
      </c>
      <c r="H194" s="152"/>
      <c r="I194" s="152"/>
      <c r="J194" s="151"/>
    </row>
    <row r="195" spans="1:10" s="59" customFormat="1" ht="15.75" customHeight="1">
      <c r="A195" s="15">
        <v>169</v>
      </c>
      <c r="B195" s="64" t="s">
        <v>232</v>
      </c>
      <c r="C195" s="65">
        <v>0.57999999999999996</v>
      </c>
      <c r="D195" s="183"/>
      <c r="E195" s="26" t="s">
        <v>212</v>
      </c>
      <c r="F195" s="26" t="s">
        <v>389</v>
      </c>
      <c r="G195" s="144">
        <v>0.3</v>
      </c>
      <c r="H195" s="152"/>
      <c r="I195" s="152"/>
      <c r="J195" s="151"/>
    </row>
    <row r="196" spans="1:10" s="59" customFormat="1">
      <c r="A196" s="15">
        <v>170</v>
      </c>
      <c r="B196" s="64" t="s">
        <v>233</v>
      </c>
      <c r="C196" s="62">
        <v>1.32</v>
      </c>
      <c r="D196" s="183"/>
      <c r="E196" s="26" t="s">
        <v>212</v>
      </c>
      <c r="F196" s="26" t="s">
        <v>389</v>
      </c>
      <c r="G196" s="144">
        <v>0.4</v>
      </c>
      <c r="H196" s="152"/>
      <c r="I196" s="152"/>
      <c r="J196" s="151"/>
    </row>
    <row r="197" spans="1:10" s="59" customFormat="1">
      <c r="A197" s="15">
        <v>171</v>
      </c>
      <c r="B197" s="64" t="s">
        <v>234</v>
      </c>
      <c r="C197" s="62">
        <v>0.38</v>
      </c>
      <c r="D197" s="183"/>
      <c r="E197" s="26" t="s">
        <v>212</v>
      </c>
      <c r="F197" s="26" t="s">
        <v>389</v>
      </c>
      <c r="G197" s="144">
        <v>0.4</v>
      </c>
      <c r="H197" s="152"/>
      <c r="I197" s="152"/>
      <c r="J197" s="151"/>
    </row>
    <row r="198" spans="1:10" s="59" customFormat="1">
      <c r="A198" s="15">
        <v>172</v>
      </c>
      <c r="B198" s="64" t="s">
        <v>235</v>
      </c>
      <c r="C198" s="62">
        <v>0.17499999999999999</v>
      </c>
      <c r="D198" s="183"/>
      <c r="E198" s="26" t="s">
        <v>212</v>
      </c>
      <c r="F198" s="26" t="s">
        <v>80</v>
      </c>
      <c r="G198" s="144">
        <v>1</v>
      </c>
      <c r="H198" s="152"/>
      <c r="I198" s="152"/>
      <c r="J198" s="151"/>
    </row>
    <row r="199" spans="1:10" s="59" customFormat="1">
      <c r="A199" s="15">
        <v>173</v>
      </c>
      <c r="B199" s="64" t="s">
        <v>236</v>
      </c>
      <c r="C199" s="62">
        <v>0.27</v>
      </c>
      <c r="D199" s="183"/>
      <c r="E199" s="26" t="s">
        <v>212</v>
      </c>
      <c r="F199" s="26" t="s">
        <v>389</v>
      </c>
      <c r="G199" s="93">
        <v>0.4</v>
      </c>
      <c r="H199" s="152"/>
      <c r="I199" s="152"/>
      <c r="J199" s="151"/>
    </row>
    <row r="200" spans="1:10" s="59" customFormat="1" ht="17.25" customHeight="1">
      <c r="A200" s="15">
        <v>174</v>
      </c>
      <c r="B200" s="64" t="s">
        <v>237</v>
      </c>
      <c r="C200" s="48">
        <v>1.45</v>
      </c>
      <c r="D200" s="183"/>
      <c r="E200" s="26" t="s">
        <v>212</v>
      </c>
      <c r="F200" s="26" t="s">
        <v>389</v>
      </c>
      <c r="G200" s="93">
        <v>0.4</v>
      </c>
      <c r="H200" s="152"/>
      <c r="I200" s="152"/>
      <c r="J200" s="151"/>
    </row>
    <row r="201" spans="1:10" s="59" customFormat="1" ht="17.25" customHeight="1">
      <c r="A201" s="15">
        <v>175</v>
      </c>
      <c r="B201" s="64" t="s">
        <v>238</v>
      </c>
      <c r="C201" s="63">
        <v>1.29</v>
      </c>
      <c r="D201" s="183"/>
      <c r="E201" s="26" t="s">
        <v>212</v>
      </c>
      <c r="F201" s="26" t="s">
        <v>389</v>
      </c>
      <c r="G201" s="93">
        <v>0.4</v>
      </c>
      <c r="H201" s="152"/>
      <c r="I201" s="152"/>
      <c r="J201" s="151"/>
    </row>
    <row r="202" spans="1:10" s="59" customFormat="1" ht="15" customHeight="1">
      <c r="A202" s="15">
        <v>176</v>
      </c>
      <c r="B202" s="61" t="s">
        <v>239</v>
      </c>
      <c r="C202" s="63">
        <v>1.04</v>
      </c>
      <c r="D202" s="183"/>
      <c r="E202" s="26" t="s">
        <v>212</v>
      </c>
      <c r="F202" s="26" t="s">
        <v>389</v>
      </c>
      <c r="G202" s="93">
        <v>0.6</v>
      </c>
      <c r="H202" s="152"/>
      <c r="I202" s="152"/>
      <c r="J202" s="151"/>
    </row>
    <row r="203" spans="1:10" s="59" customFormat="1" ht="18.75" customHeight="1">
      <c r="A203" s="15">
        <v>177</v>
      </c>
      <c r="B203" s="61" t="s">
        <v>240</v>
      </c>
      <c r="C203" s="63">
        <v>2.5649999999999999</v>
      </c>
      <c r="D203" s="183"/>
      <c r="E203" s="26" t="s">
        <v>212</v>
      </c>
      <c r="F203" s="26" t="s">
        <v>389</v>
      </c>
      <c r="G203" s="93">
        <v>0.5</v>
      </c>
      <c r="H203" s="152"/>
      <c r="I203" s="152"/>
      <c r="J203" s="151"/>
    </row>
    <row r="204" spans="1:10" s="59" customFormat="1">
      <c r="A204" s="15">
        <v>178</v>
      </c>
      <c r="B204" s="61" t="s">
        <v>241</v>
      </c>
      <c r="C204" s="63">
        <v>0.25</v>
      </c>
      <c r="D204" s="183"/>
      <c r="E204" s="26" t="s">
        <v>212</v>
      </c>
      <c r="F204" s="26" t="s">
        <v>389</v>
      </c>
      <c r="G204" s="93">
        <v>0.4</v>
      </c>
      <c r="H204" s="152"/>
      <c r="I204" s="152"/>
      <c r="J204" s="151"/>
    </row>
    <row r="205" spans="1:10" s="59" customFormat="1" ht="15" customHeight="1">
      <c r="A205" s="15">
        <v>179</v>
      </c>
      <c r="B205" s="61" t="s">
        <v>241</v>
      </c>
      <c r="C205" s="63">
        <v>0.215</v>
      </c>
      <c r="D205" s="183"/>
      <c r="E205" s="26" t="s">
        <v>212</v>
      </c>
      <c r="F205" s="26" t="s">
        <v>389</v>
      </c>
      <c r="G205" s="93">
        <v>0.55000000000000004</v>
      </c>
      <c r="H205" s="152"/>
      <c r="I205" s="152"/>
      <c r="J205" s="151"/>
    </row>
    <row r="206" spans="1:10" s="59" customFormat="1" ht="15" customHeight="1">
      <c r="A206" s="15">
        <v>180</v>
      </c>
      <c r="B206" s="61" t="s">
        <v>242</v>
      </c>
      <c r="C206" s="63">
        <v>0.24</v>
      </c>
      <c r="D206" s="183"/>
      <c r="E206" s="26" t="s">
        <v>212</v>
      </c>
      <c r="F206" s="26" t="s">
        <v>389</v>
      </c>
      <c r="G206" s="93">
        <v>0.45</v>
      </c>
      <c r="H206" s="152"/>
      <c r="I206" s="152"/>
      <c r="J206" s="151"/>
    </row>
    <row r="207" spans="1:10" s="59" customFormat="1" ht="14.25" customHeight="1">
      <c r="A207" s="15">
        <v>181</v>
      </c>
      <c r="B207" s="61" t="s">
        <v>243</v>
      </c>
      <c r="C207" s="63">
        <v>0.876</v>
      </c>
      <c r="D207" s="183"/>
      <c r="E207" s="26" t="s">
        <v>212</v>
      </c>
      <c r="F207" s="26" t="s">
        <v>389</v>
      </c>
      <c r="G207" s="93">
        <v>0.4</v>
      </c>
      <c r="H207" s="152"/>
      <c r="I207" s="152"/>
      <c r="J207" s="151"/>
    </row>
    <row r="208" spans="1:10" s="59" customFormat="1">
      <c r="A208" s="15">
        <v>182</v>
      </c>
      <c r="B208" s="61" t="s">
        <v>244</v>
      </c>
      <c r="C208" s="63">
        <v>0.71</v>
      </c>
      <c r="D208" s="183"/>
      <c r="E208" s="26" t="s">
        <v>212</v>
      </c>
      <c r="F208" s="26" t="s">
        <v>389</v>
      </c>
      <c r="G208" s="93">
        <v>0.4</v>
      </c>
      <c r="H208" s="152"/>
      <c r="I208" s="152"/>
      <c r="J208" s="151"/>
    </row>
    <row r="209" spans="1:10" s="59" customFormat="1">
      <c r="A209" s="15">
        <v>183</v>
      </c>
      <c r="B209" s="61" t="s">
        <v>402</v>
      </c>
      <c r="C209" s="63">
        <v>1.4</v>
      </c>
      <c r="D209" s="183"/>
      <c r="E209" s="26" t="s">
        <v>212</v>
      </c>
      <c r="F209" s="26" t="s">
        <v>389</v>
      </c>
      <c r="G209" s="93">
        <v>0.4</v>
      </c>
      <c r="H209" s="152"/>
      <c r="I209" s="152"/>
      <c r="J209" s="151"/>
    </row>
    <row r="210" spans="1:10" s="59" customFormat="1">
      <c r="A210" s="15">
        <v>184</v>
      </c>
      <c r="B210" s="61" t="s">
        <v>403</v>
      </c>
      <c r="C210" s="63">
        <v>0.92500000000000004</v>
      </c>
      <c r="D210" s="184"/>
      <c r="E210" s="26" t="s">
        <v>212</v>
      </c>
      <c r="F210" s="26" t="s">
        <v>389</v>
      </c>
      <c r="G210" s="93">
        <v>0.5</v>
      </c>
      <c r="H210" s="152"/>
      <c r="I210" s="152"/>
      <c r="J210" s="151"/>
    </row>
    <row r="211" spans="1:10" s="59" customFormat="1" ht="14.25" customHeight="1">
      <c r="A211" s="94" t="s">
        <v>209</v>
      </c>
      <c r="B211" s="94"/>
      <c r="C211" s="94"/>
      <c r="D211" s="94"/>
      <c r="E211" s="94"/>
      <c r="F211" s="60"/>
      <c r="G211" s="100"/>
      <c r="H211" s="94"/>
      <c r="I211" s="94"/>
      <c r="J211" s="138"/>
    </row>
    <row r="212" spans="1:10" s="59" customFormat="1" ht="15.75">
      <c r="A212" s="163" t="s">
        <v>210</v>
      </c>
      <c r="B212" s="163"/>
      <c r="C212" s="163"/>
      <c r="D212" s="163"/>
      <c r="E212" s="94"/>
      <c r="F212" s="60"/>
      <c r="G212" s="94"/>
      <c r="H212" s="94"/>
      <c r="I212" s="94"/>
      <c r="J212" s="138"/>
    </row>
    <row r="213" spans="1:10" s="59" customFormat="1" ht="14.25" customHeight="1">
      <c r="A213" s="173" t="s">
        <v>404</v>
      </c>
      <c r="B213" s="173"/>
      <c r="C213" s="98"/>
      <c r="D213" s="98"/>
      <c r="E213" s="98"/>
      <c r="F213" s="98"/>
      <c r="G213" s="98"/>
      <c r="H213" s="98"/>
      <c r="I213" s="98"/>
      <c r="J213" s="138"/>
    </row>
    <row r="214" spans="1:10" s="59" customFormat="1" ht="14.25" customHeight="1">
      <c r="A214" s="139">
        <v>185</v>
      </c>
      <c r="B214" s="61" t="s">
        <v>211</v>
      </c>
      <c r="C214" s="62">
        <v>0.28000000000000003</v>
      </c>
      <c r="D214" s="147" t="s">
        <v>401</v>
      </c>
      <c r="E214" s="26" t="s">
        <v>212</v>
      </c>
      <c r="F214" s="26" t="s">
        <v>389</v>
      </c>
      <c r="G214" s="93">
        <v>0.8</v>
      </c>
      <c r="H214" s="147" t="s">
        <v>405</v>
      </c>
      <c r="I214" s="147" t="s">
        <v>406</v>
      </c>
      <c r="J214" s="151" t="s">
        <v>419</v>
      </c>
    </row>
    <row r="215" spans="1:10" s="59" customFormat="1">
      <c r="A215" s="141">
        <v>186</v>
      </c>
      <c r="B215" s="61" t="s">
        <v>213</v>
      </c>
      <c r="C215" s="62">
        <v>0.75</v>
      </c>
      <c r="D215" s="147"/>
      <c r="E215" s="26" t="s">
        <v>212</v>
      </c>
      <c r="F215" s="26" t="s">
        <v>389</v>
      </c>
      <c r="G215" s="93">
        <v>0.4</v>
      </c>
      <c r="H215" s="147"/>
      <c r="I215" s="147"/>
      <c r="J215" s="151"/>
    </row>
    <row r="216" spans="1:10" s="59" customFormat="1">
      <c r="A216" s="139">
        <v>187</v>
      </c>
      <c r="B216" s="61" t="s">
        <v>214</v>
      </c>
      <c r="C216" s="62">
        <v>0.55000000000000004</v>
      </c>
      <c r="D216" s="147"/>
      <c r="E216" s="26" t="s">
        <v>212</v>
      </c>
      <c r="F216" s="26" t="s">
        <v>389</v>
      </c>
      <c r="G216" s="93">
        <v>0.5</v>
      </c>
      <c r="H216" s="147"/>
      <c r="I216" s="147"/>
      <c r="J216" s="151"/>
    </row>
    <row r="217" spans="1:10" s="59" customFormat="1">
      <c r="A217" s="141">
        <v>188</v>
      </c>
      <c r="B217" s="61" t="s">
        <v>215</v>
      </c>
      <c r="C217" s="62">
        <v>1.98</v>
      </c>
      <c r="D217" s="147"/>
      <c r="E217" s="26" t="s">
        <v>212</v>
      </c>
      <c r="F217" s="26" t="s">
        <v>389</v>
      </c>
      <c r="G217" s="93">
        <v>0.8</v>
      </c>
      <c r="H217" s="147"/>
      <c r="I217" s="147"/>
      <c r="J217" s="151"/>
    </row>
    <row r="218" spans="1:10" s="59" customFormat="1">
      <c r="A218" s="139">
        <v>189</v>
      </c>
      <c r="B218" s="61" t="s">
        <v>216</v>
      </c>
      <c r="C218" s="63">
        <v>1.1000000000000001</v>
      </c>
      <c r="D218" s="147"/>
      <c r="E218" s="26" t="s">
        <v>212</v>
      </c>
      <c r="F218" s="26" t="s">
        <v>389</v>
      </c>
      <c r="G218" s="93">
        <v>0.5</v>
      </c>
      <c r="H218" s="147"/>
      <c r="I218" s="147"/>
      <c r="J218" s="151"/>
    </row>
    <row r="219" spans="1:10" s="59" customFormat="1">
      <c r="A219" s="141">
        <v>190</v>
      </c>
      <c r="B219" s="61" t="s">
        <v>217</v>
      </c>
      <c r="C219" s="62">
        <v>0.32</v>
      </c>
      <c r="D219" s="147"/>
      <c r="E219" s="26" t="s">
        <v>212</v>
      </c>
      <c r="F219" s="26" t="s">
        <v>389</v>
      </c>
      <c r="G219" s="93">
        <v>0.6</v>
      </c>
      <c r="H219" s="147"/>
      <c r="I219" s="147"/>
      <c r="J219" s="151"/>
    </row>
    <row r="220" spans="1:10" s="59" customFormat="1">
      <c r="A220" s="139">
        <v>191</v>
      </c>
      <c r="B220" s="61" t="s">
        <v>218</v>
      </c>
      <c r="C220" s="62">
        <v>0.45</v>
      </c>
      <c r="D220" s="147"/>
      <c r="E220" s="26" t="s">
        <v>212</v>
      </c>
      <c r="F220" s="26" t="s">
        <v>389</v>
      </c>
      <c r="G220" s="93">
        <v>0.5</v>
      </c>
      <c r="H220" s="147"/>
      <c r="I220" s="147"/>
      <c r="J220" s="151"/>
    </row>
    <row r="221" spans="1:10" s="59" customFormat="1">
      <c r="A221" s="141">
        <v>192</v>
      </c>
      <c r="B221" s="61" t="s">
        <v>219</v>
      </c>
      <c r="C221" s="62">
        <v>0.7</v>
      </c>
      <c r="D221" s="147"/>
      <c r="E221" s="26" t="s">
        <v>212</v>
      </c>
      <c r="F221" s="26" t="s">
        <v>389</v>
      </c>
      <c r="G221" s="93">
        <v>0.9</v>
      </c>
      <c r="H221" s="147"/>
      <c r="I221" s="147"/>
      <c r="J221" s="151"/>
    </row>
    <row r="222" spans="1:10" s="59" customFormat="1">
      <c r="A222" s="139">
        <v>193</v>
      </c>
      <c r="B222" s="61" t="s">
        <v>220</v>
      </c>
      <c r="C222" s="62">
        <v>1.1000000000000001</v>
      </c>
      <c r="D222" s="147"/>
      <c r="E222" s="26" t="s">
        <v>212</v>
      </c>
      <c r="F222" s="26" t="s">
        <v>389</v>
      </c>
      <c r="G222" s="93">
        <v>0.5</v>
      </c>
      <c r="H222" s="147"/>
      <c r="I222" s="147"/>
      <c r="J222" s="151"/>
    </row>
    <row r="223" spans="1:10" s="59" customFormat="1">
      <c r="A223" s="141">
        <v>194</v>
      </c>
      <c r="B223" s="61" t="s">
        <v>221</v>
      </c>
      <c r="C223" s="62">
        <v>0.6</v>
      </c>
      <c r="D223" s="147"/>
      <c r="E223" s="26" t="s">
        <v>212</v>
      </c>
      <c r="F223" s="26" t="s">
        <v>389</v>
      </c>
      <c r="G223" s="93">
        <v>0.6</v>
      </c>
      <c r="H223" s="147"/>
      <c r="I223" s="147"/>
      <c r="J223" s="151"/>
    </row>
    <row r="224" spans="1:10" s="59" customFormat="1">
      <c r="A224" s="139">
        <v>195</v>
      </c>
      <c r="B224" s="61" t="s">
        <v>222</v>
      </c>
      <c r="C224" s="62">
        <v>1.86</v>
      </c>
      <c r="D224" s="147"/>
      <c r="E224" s="26" t="s">
        <v>212</v>
      </c>
      <c r="F224" s="26" t="s">
        <v>389</v>
      </c>
      <c r="G224" s="93">
        <v>0.8</v>
      </c>
      <c r="H224" s="147"/>
      <c r="I224" s="147"/>
      <c r="J224" s="151"/>
    </row>
    <row r="225" spans="1:10" s="59" customFormat="1">
      <c r="A225" s="141">
        <v>196</v>
      </c>
      <c r="B225" s="61" t="s">
        <v>223</v>
      </c>
      <c r="C225" s="62">
        <v>1.48</v>
      </c>
      <c r="D225" s="147"/>
      <c r="E225" s="26" t="s">
        <v>212</v>
      </c>
      <c r="F225" s="26" t="s">
        <v>389</v>
      </c>
      <c r="G225" s="93">
        <v>0.6</v>
      </c>
      <c r="H225" s="147"/>
      <c r="I225" s="147"/>
      <c r="J225" s="151"/>
    </row>
    <row r="226" spans="1:10" s="59" customFormat="1">
      <c r="A226" s="139">
        <v>197</v>
      </c>
      <c r="B226" s="64" t="s">
        <v>407</v>
      </c>
      <c r="C226" s="62">
        <v>2.2200000000000002</v>
      </c>
      <c r="D226" s="147"/>
      <c r="E226" s="26" t="s">
        <v>212</v>
      </c>
      <c r="F226" s="26" t="s">
        <v>389</v>
      </c>
      <c r="G226" s="93">
        <v>0.6</v>
      </c>
      <c r="H226" s="147"/>
      <c r="I226" s="147"/>
      <c r="J226" s="151"/>
    </row>
    <row r="227" spans="1:10" s="59" customFormat="1">
      <c r="A227" s="141">
        <v>198</v>
      </c>
      <c r="B227" s="61" t="s">
        <v>224</v>
      </c>
      <c r="C227" s="48">
        <v>1.9</v>
      </c>
      <c r="D227" s="147"/>
      <c r="E227" s="26" t="s">
        <v>212</v>
      </c>
      <c r="F227" s="26" t="s">
        <v>389</v>
      </c>
      <c r="G227" s="93">
        <v>0.5</v>
      </c>
      <c r="H227" s="147"/>
      <c r="I227" s="147"/>
      <c r="J227" s="151"/>
    </row>
    <row r="228" spans="1:10" s="59" customFormat="1">
      <c r="A228" s="139">
        <v>199</v>
      </c>
      <c r="B228" s="61" t="s">
        <v>225</v>
      </c>
      <c r="C228" s="62">
        <v>0.18</v>
      </c>
      <c r="D228" s="147"/>
      <c r="E228" s="26" t="s">
        <v>212</v>
      </c>
      <c r="F228" s="26" t="s">
        <v>389</v>
      </c>
      <c r="G228" s="93">
        <v>0.7</v>
      </c>
      <c r="H228" s="147"/>
      <c r="I228" s="147"/>
      <c r="J228" s="151"/>
    </row>
    <row r="229" spans="1:10" s="59" customFormat="1" ht="15.75">
      <c r="A229" s="15"/>
      <c r="B229" s="61"/>
      <c r="C229" s="63"/>
      <c r="D229" s="80"/>
      <c r="E229" s="26"/>
      <c r="F229" s="67"/>
      <c r="G229" s="93"/>
      <c r="H229" s="133"/>
      <c r="I229" s="133"/>
      <c r="J229" s="128"/>
    </row>
    <row r="230" spans="1:10" s="59" customFormat="1" ht="16.5" customHeight="1">
      <c r="A230" s="158" t="s">
        <v>408</v>
      </c>
      <c r="B230" s="158"/>
      <c r="C230" s="129"/>
      <c r="D230" s="129"/>
      <c r="E230" s="5"/>
      <c r="F230" s="5"/>
      <c r="G230" s="5"/>
      <c r="H230" s="5"/>
      <c r="I230" s="5"/>
      <c r="J230" s="5"/>
    </row>
    <row r="231" spans="1:10" s="59" customFormat="1" ht="15" customHeight="1">
      <c r="A231" s="172" t="s">
        <v>245</v>
      </c>
      <c r="B231" s="172"/>
      <c r="C231" s="129"/>
      <c r="D231" s="129"/>
      <c r="E231" s="5"/>
      <c r="F231" s="5"/>
      <c r="G231" s="5"/>
      <c r="H231" s="5"/>
      <c r="I231" s="5"/>
      <c r="J231" s="5"/>
    </row>
    <row r="232" spans="1:10" s="59" customFormat="1" ht="14.25" customHeight="1">
      <c r="A232" s="101"/>
      <c r="B232" s="102" t="s">
        <v>409</v>
      </c>
      <c r="C232" s="101"/>
      <c r="D232" s="5"/>
      <c r="E232" s="5"/>
      <c r="F232" s="5"/>
      <c r="G232" s="5"/>
      <c r="H232" s="5"/>
      <c r="I232" s="5"/>
      <c r="J232" s="5"/>
    </row>
    <row r="233" spans="1:10" s="59" customFormat="1">
      <c r="A233" s="13">
        <v>200</v>
      </c>
      <c r="B233" s="66" t="s">
        <v>246</v>
      </c>
      <c r="C233" s="63">
        <v>1.28</v>
      </c>
      <c r="D233" s="151" t="s">
        <v>247</v>
      </c>
      <c r="E233" s="67" t="s">
        <v>248</v>
      </c>
      <c r="F233" s="68" t="s">
        <v>410</v>
      </c>
      <c r="G233" s="41">
        <v>0.9</v>
      </c>
      <c r="H233" s="164">
        <v>2750</v>
      </c>
      <c r="I233" s="164">
        <v>483.2</v>
      </c>
      <c r="J233" s="151" t="s">
        <v>420</v>
      </c>
    </row>
    <row r="234" spans="1:10" s="59" customFormat="1">
      <c r="A234" s="13">
        <v>201</v>
      </c>
      <c r="B234" s="66" t="s">
        <v>249</v>
      </c>
      <c r="C234" s="63">
        <v>0.45</v>
      </c>
      <c r="D234" s="151"/>
      <c r="E234" s="68" t="s">
        <v>250</v>
      </c>
      <c r="F234" s="68" t="s">
        <v>410</v>
      </c>
      <c r="G234" s="41">
        <v>0.1</v>
      </c>
      <c r="H234" s="164"/>
      <c r="I234" s="164"/>
      <c r="J234" s="151"/>
    </row>
    <row r="235" spans="1:10" s="59" customFormat="1">
      <c r="A235" s="13">
        <v>202</v>
      </c>
      <c r="B235" s="66" t="s">
        <v>251</v>
      </c>
      <c r="C235" s="63">
        <v>0.46</v>
      </c>
      <c r="D235" s="151"/>
      <c r="E235" s="69" t="s">
        <v>248</v>
      </c>
      <c r="F235" s="68" t="s">
        <v>410</v>
      </c>
      <c r="G235" s="41">
        <v>0.95</v>
      </c>
      <c r="H235" s="164"/>
      <c r="I235" s="164"/>
      <c r="J235" s="151"/>
    </row>
    <row r="236" spans="1:10" s="59" customFormat="1">
      <c r="A236" s="13">
        <v>203</v>
      </c>
      <c r="B236" s="66" t="s">
        <v>252</v>
      </c>
      <c r="C236" s="63">
        <v>0.77</v>
      </c>
      <c r="D236" s="151"/>
      <c r="E236" s="68" t="s">
        <v>253</v>
      </c>
      <c r="F236" s="68" t="s">
        <v>410</v>
      </c>
      <c r="G236" s="41">
        <v>0.05</v>
      </c>
      <c r="H236" s="164"/>
      <c r="I236" s="164"/>
      <c r="J236" s="151"/>
    </row>
    <row r="237" spans="1:10" s="59" customFormat="1">
      <c r="A237" s="13">
        <v>204</v>
      </c>
      <c r="B237" s="66" t="s">
        <v>254</v>
      </c>
      <c r="C237" s="63">
        <v>0.95</v>
      </c>
      <c r="D237" s="151"/>
      <c r="E237" s="68" t="s">
        <v>253</v>
      </c>
      <c r="F237" s="68" t="s">
        <v>410</v>
      </c>
      <c r="G237" s="41">
        <v>0.3</v>
      </c>
      <c r="H237" s="164"/>
      <c r="I237" s="164"/>
      <c r="J237" s="151"/>
    </row>
    <row r="238" spans="1:10" s="59" customFormat="1" ht="15.75" customHeight="1">
      <c r="A238" s="13">
        <v>205</v>
      </c>
      <c r="B238" s="66" t="s">
        <v>255</v>
      </c>
      <c r="C238" s="63">
        <v>0.68</v>
      </c>
      <c r="D238" s="151"/>
      <c r="E238" s="68" t="s">
        <v>256</v>
      </c>
      <c r="F238" s="68" t="s">
        <v>410</v>
      </c>
      <c r="G238" s="41">
        <v>0.35</v>
      </c>
      <c r="H238" s="164"/>
      <c r="I238" s="164"/>
      <c r="J238" s="151"/>
    </row>
    <row r="239" spans="1:10" s="59" customFormat="1">
      <c r="A239" s="13">
        <v>206</v>
      </c>
      <c r="B239" s="66" t="s">
        <v>257</v>
      </c>
      <c r="C239" s="63">
        <v>0.23</v>
      </c>
      <c r="D239" s="151"/>
      <c r="E239" s="68" t="s">
        <v>258</v>
      </c>
      <c r="F239" s="68" t="s">
        <v>410</v>
      </c>
      <c r="G239" s="41">
        <v>0.9</v>
      </c>
      <c r="H239" s="164"/>
      <c r="I239" s="164"/>
      <c r="J239" s="151"/>
    </row>
    <row r="240" spans="1:10" s="59" customFormat="1">
      <c r="A240" s="13">
        <v>207</v>
      </c>
      <c r="B240" s="66" t="s">
        <v>259</v>
      </c>
      <c r="C240" s="63">
        <v>2.4</v>
      </c>
      <c r="D240" s="151"/>
      <c r="E240" s="68" t="s">
        <v>258</v>
      </c>
      <c r="F240" s="68" t="s">
        <v>410</v>
      </c>
      <c r="G240" s="41">
        <v>0.3</v>
      </c>
      <c r="H240" s="164"/>
      <c r="I240" s="164"/>
      <c r="J240" s="151"/>
    </row>
    <row r="241" spans="1:10" s="59" customFormat="1">
      <c r="A241" s="13">
        <v>208</v>
      </c>
      <c r="B241" s="66" t="s">
        <v>260</v>
      </c>
      <c r="C241" s="63">
        <v>2.2000000000000002</v>
      </c>
      <c r="D241" s="151"/>
      <c r="E241" s="69" t="s">
        <v>261</v>
      </c>
      <c r="F241" s="68" t="s">
        <v>410</v>
      </c>
      <c r="G241" s="41">
        <v>0.85</v>
      </c>
      <c r="H241" s="164"/>
      <c r="I241" s="164"/>
      <c r="J241" s="151"/>
    </row>
    <row r="242" spans="1:10" s="59" customFormat="1">
      <c r="A242" s="13">
        <v>209</v>
      </c>
      <c r="B242" s="66" t="s">
        <v>262</v>
      </c>
      <c r="C242" s="63">
        <v>1.41</v>
      </c>
      <c r="D242" s="151"/>
      <c r="E242" s="68" t="s">
        <v>258</v>
      </c>
      <c r="F242" s="68" t="s">
        <v>410</v>
      </c>
      <c r="G242" s="41">
        <v>0.85</v>
      </c>
      <c r="H242" s="164"/>
      <c r="I242" s="164"/>
      <c r="J242" s="151"/>
    </row>
    <row r="243" spans="1:10" s="59" customFormat="1">
      <c r="A243" s="13">
        <v>210</v>
      </c>
      <c r="B243" s="66" t="s">
        <v>263</v>
      </c>
      <c r="C243" s="63">
        <v>1.71</v>
      </c>
      <c r="D243" s="151"/>
      <c r="E243" s="68" t="s">
        <v>258</v>
      </c>
      <c r="F243" s="68" t="s">
        <v>410</v>
      </c>
      <c r="G243" s="41">
        <v>0.25</v>
      </c>
      <c r="H243" s="164"/>
      <c r="I243" s="164"/>
      <c r="J243" s="151"/>
    </row>
    <row r="244" spans="1:10" s="59" customFormat="1" ht="14.25" customHeight="1">
      <c r="A244" s="13">
        <v>211</v>
      </c>
      <c r="B244" s="66" t="s">
        <v>264</v>
      </c>
      <c r="C244" s="63">
        <v>0.25</v>
      </c>
      <c r="D244" s="151"/>
      <c r="E244" s="69" t="s">
        <v>265</v>
      </c>
      <c r="F244" s="68" t="s">
        <v>410</v>
      </c>
      <c r="G244" s="41">
        <v>0.8</v>
      </c>
      <c r="H244" s="164"/>
      <c r="I244" s="164"/>
      <c r="J244" s="151"/>
    </row>
    <row r="245" spans="1:10" s="59" customFormat="1" ht="15.75">
      <c r="A245" s="5"/>
      <c r="B245" s="5"/>
      <c r="C245" s="5"/>
      <c r="D245" s="151"/>
      <c r="E245" s="5"/>
      <c r="F245" s="5"/>
      <c r="G245" s="5"/>
      <c r="H245" s="114"/>
      <c r="I245" s="114"/>
      <c r="J245" s="5"/>
    </row>
    <row r="246" spans="1:10" s="59" customFormat="1" ht="15.75">
      <c r="A246" s="101"/>
      <c r="B246" s="102" t="s">
        <v>411</v>
      </c>
      <c r="C246" s="101"/>
      <c r="D246" s="151"/>
      <c r="E246" s="5"/>
      <c r="F246" s="5"/>
      <c r="G246" s="5"/>
      <c r="H246" s="114"/>
      <c r="I246" s="114"/>
      <c r="J246" s="5"/>
    </row>
    <row r="247" spans="1:10" s="59" customFormat="1">
      <c r="A247" s="13">
        <v>212</v>
      </c>
      <c r="B247" s="66" t="s">
        <v>266</v>
      </c>
      <c r="C247" s="63">
        <v>1.6</v>
      </c>
      <c r="D247" s="151"/>
      <c r="E247" s="75" t="s">
        <v>258</v>
      </c>
      <c r="F247" s="75" t="s">
        <v>410</v>
      </c>
      <c r="G247" s="144">
        <v>0.4</v>
      </c>
      <c r="H247" s="187" t="s">
        <v>425</v>
      </c>
      <c r="I247" s="187" t="s">
        <v>425</v>
      </c>
      <c r="J247" s="151" t="s">
        <v>421</v>
      </c>
    </row>
    <row r="248" spans="1:10" s="59" customFormat="1">
      <c r="A248" s="13">
        <v>213</v>
      </c>
      <c r="B248" s="66" t="s">
        <v>267</v>
      </c>
      <c r="C248" s="63">
        <v>0.5</v>
      </c>
      <c r="D248" s="151"/>
      <c r="E248" s="126" t="s">
        <v>261</v>
      </c>
      <c r="F248" s="75" t="s">
        <v>410</v>
      </c>
      <c r="G248" s="144">
        <v>0.9</v>
      </c>
      <c r="H248" s="187"/>
      <c r="I248" s="187"/>
      <c r="J248" s="151"/>
    </row>
    <row r="249" spans="1:10" s="59" customFormat="1">
      <c r="A249" s="13">
        <v>214</v>
      </c>
      <c r="B249" s="66" t="s">
        <v>268</v>
      </c>
      <c r="C249" s="63">
        <v>0.5</v>
      </c>
      <c r="D249" s="151"/>
      <c r="E249" s="126" t="s">
        <v>269</v>
      </c>
      <c r="F249" s="75" t="s">
        <v>410</v>
      </c>
      <c r="G249" s="144">
        <v>0.7</v>
      </c>
      <c r="H249" s="187"/>
      <c r="I249" s="187"/>
      <c r="J249" s="151"/>
    </row>
    <row r="250" spans="1:10" s="59" customFormat="1">
      <c r="A250" s="13">
        <v>215</v>
      </c>
      <c r="B250" s="66" t="s">
        <v>270</v>
      </c>
      <c r="C250" s="63">
        <v>0.9</v>
      </c>
      <c r="D250" s="151"/>
      <c r="E250" s="75" t="s">
        <v>250</v>
      </c>
      <c r="F250" s="75" t="s">
        <v>410</v>
      </c>
      <c r="G250" s="144">
        <v>0.5</v>
      </c>
      <c r="H250" s="187"/>
      <c r="I250" s="187"/>
      <c r="J250" s="151"/>
    </row>
    <row r="251" spans="1:10" s="59" customFormat="1">
      <c r="A251" s="13">
        <v>216</v>
      </c>
      <c r="B251" s="66" t="s">
        <v>271</v>
      </c>
      <c r="C251" s="63">
        <v>1.4</v>
      </c>
      <c r="D251" s="151"/>
      <c r="E251" s="103" t="s">
        <v>261</v>
      </c>
      <c r="F251" s="70" t="s">
        <v>438</v>
      </c>
      <c r="G251" s="144">
        <v>1</v>
      </c>
      <c r="H251" s="187"/>
      <c r="I251" s="187"/>
      <c r="J251" s="151"/>
    </row>
    <row r="252" spans="1:10" s="59" customFormat="1">
      <c r="A252" s="13">
        <v>217</v>
      </c>
      <c r="B252" s="66" t="s">
        <v>272</v>
      </c>
      <c r="C252" s="63">
        <v>2</v>
      </c>
      <c r="D252" s="151"/>
      <c r="E252" s="103" t="s">
        <v>273</v>
      </c>
      <c r="F252" s="75" t="s">
        <v>410</v>
      </c>
      <c r="G252" s="144">
        <v>0.95</v>
      </c>
      <c r="H252" s="187"/>
      <c r="I252" s="187"/>
      <c r="J252" s="151"/>
    </row>
    <row r="253" spans="1:10" s="59" customFormat="1">
      <c r="A253" s="13">
        <v>218</v>
      </c>
      <c r="B253" s="66" t="s">
        <v>274</v>
      </c>
      <c r="C253" s="63">
        <v>1.8</v>
      </c>
      <c r="D253" s="151"/>
      <c r="E253" s="75" t="s">
        <v>275</v>
      </c>
      <c r="F253" s="75" t="s">
        <v>410</v>
      </c>
      <c r="G253" s="144">
        <v>0.5</v>
      </c>
      <c r="H253" s="187"/>
      <c r="I253" s="187"/>
      <c r="J253" s="151"/>
    </row>
    <row r="254" spans="1:10" s="59" customFormat="1">
      <c r="A254" s="13">
        <v>219</v>
      </c>
      <c r="B254" s="66" t="s">
        <v>276</v>
      </c>
      <c r="C254" s="63">
        <v>1.5</v>
      </c>
      <c r="D254" s="151"/>
      <c r="E254" s="75" t="s">
        <v>258</v>
      </c>
      <c r="F254" s="75" t="s">
        <v>410</v>
      </c>
      <c r="G254" s="144">
        <v>0.35</v>
      </c>
      <c r="H254" s="187"/>
      <c r="I254" s="187"/>
      <c r="J254" s="151"/>
    </row>
    <row r="255" spans="1:10" s="59" customFormat="1">
      <c r="A255" s="13">
        <v>220</v>
      </c>
      <c r="B255" s="66" t="s">
        <v>277</v>
      </c>
      <c r="C255" s="63">
        <v>1</v>
      </c>
      <c r="D255" s="151"/>
      <c r="E255" s="75" t="s">
        <v>258</v>
      </c>
      <c r="F255" s="75" t="s">
        <v>410</v>
      </c>
      <c r="G255" s="144">
        <v>0.7</v>
      </c>
      <c r="H255" s="187"/>
      <c r="I255" s="187"/>
      <c r="J255" s="151"/>
    </row>
    <row r="256" spans="1:10" s="59" customFormat="1">
      <c r="A256" s="13">
        <v>221</v>
      </c>
      <c r="B256" s="66" t="s">
        <v>278</v>
      </c>
      <c r="C256" s="63">
        <v>2</v>
      </c>
      <c r="D256" s="151"/>
      <c r="E256" s="103" t="s">
        <v>279</v>
      </c>
      <c r="F256" s="75" t="s">
        <v>410</v>
      </c>
      <c r="G256" s="144">
        <v>0.85</v>
      </c>
      <c r="H256" s="187"/>
      <c r="I256" s="187"/>
      <c r="J256" s="151"/>
    </row>
    <row r="257" spans="1:10" s="59" customFormat="1">
      <c r="A257" s="13">
        <v>222</v>
      </c>
      <c r="B257" s="66" t="s">
        <v>280</v>
      </c>
      <c r="C257" s="63">
        <v>0.99</v>
      </c>
      <c r="D257" s="151"/>
      <c r="E257" s="75" t="s">
        <v>258</v>
      </c>
      <c r="F257" s="75" t="s">
        <v>410</v>
      </c>
      <c r="G257" s="144">
        <v>0.15</v>
      </c>
      <c r="H257" s="187"/>
      <c r="I257" s="187"/>
      <c r="J257" s="151"/>
    </row>
    <row r="258" spans="1:10" s="59" customFormat="1">
      <c r="A258" s="13">
        <v>223</v>
      </c>
      <c r="B258" s="66" t="s">
        <v>281</v>
      </c>
      <c r="C258" s="63">
        <v>1</v>
      </c>
      <c r="D258" s="151"/>
      <c r="E258" s="103" t="s">
        <v>282</v>
      </c>
      <c r="F258" s="75" t="s">
        <v>410</v>
      </c>
      <c r="G258" s="144">
        <v>0.25</v>
      </c>
      <c r="H258" s="187"/>
      <c r="I258" s="187"/>
      <c r="J258" s="151"/>
    </row>
    <row r="259" spans="1:10" s="59" customFormat="1">
      <c r="A259" s="13">
        <v>224</v>
      </c>
      <c r="B259" s="66" t="s">
        <v>283</v>
      </c>
      <c r="C259" s="63">
        <v>0.71499999999999997</v>
      </c>
      <c r="D259" s="151"/>
      <c r="E259" s="75" t="s">
        <v>258</v>
      </c>
      <c r="F259" s="75" t="s">
        <v>410</v>
      </c>
      <c r="G259" s="144">
        <v>0.6</v>
      </c>
      <c r="H259" s="187"/>
      <c r="I259" s="187"/>
      <c r="J259" s="151"/>
    </row>
    <row r="260" spans="1:10" s="59" customFormat="1">
      <c r="A260" s="13">
        <v>225</v>
      </c>
      <c r="B260" s="66" t="s">
        <v>284</v>
      </c>
      <c r="C260" s="63">
        <v>0.85</v>
      </c>
      <c r="D260" s="151"/>
      <c r="E260" s="75" t="s">
        <v>258</v>
      </c>
      <c r="F260" s="75" t="s">
        <v>410</v>
      </c>
      <c r="G260" s="144">
        <v>0.1</v>
      </c>
      <c r="H260" s="187"/>
      <c r="I260" s="187"/>
      <c r="J260" s="151"/>
    </row>
    <row r="261" spans="1:10" s="59" customFormat="1">
      <c r="A261" s="13">
        <v>226</v>
      </c>
      <c r="B261" s="66" t="s">
        <v>285</v>
      </c>
      <c r="C261" s="63">
        <v>0.41499999999999998</v>
      </c>
      <c r="D261" s="151"/>
      <c r="E261" s="75" t="s">
        <v>258</v>
      </c>
      <c r="F261" s="75" t="s">
        <v>410</v>
      </c>
      <c r="G261" s="144">
        <v>0.45</v>
      </c>
      <c r="H261" s="187"/>
      <c r="I261" s="187"/>
      <c r="J261" s="151"/>
    </row>
    <row r="262" spans="1:10" s="59" customFormat="1">
      <c r="A262" s="13">
        <v>227</v>
      </c>
      <c r="B262" s="66" t="s">
        <v>286</v>
      </c>
      <c r="C262" s="63">
        <v>1</v>
      </c>
      <c r="D262" s="151"/>
      <c r="E262" s="103" t="s">
        <v>282</v>
      </c>
      <c r="F262" s="75" t="s">
        <v>410</v>
      </c>
      <c r="G262" s="144">
        <v>0.65</v>
      </c>
      <c r="H262" s="187"/>
      <c r="I262" s="187"/>
      <c r="J262" s="151"/>
    </row>
    <row r="263" spans="1:10" s="59" customFormat="1">
      <c r="A263" s="13">
        <v>228</v>
      </c>
      <c r="B263" s="66" t="s">
        <v>287</v>
      </c>
      <c r="C263" s="63">
        <v>1</v>
      </c>
      <c r="D263" s="151"/>
      <c r="E263" s="103" t="s">
        <v>288</v>
      </c>
      <c r="F263" s="75" t="s">
        <v>410</v>
      </c>
      <c r="G263" s="144">
        <v>0.95</v>
      </c>
      <c r="H263" s="187"/>
      <c r="I263" s="187"/>
      <c r="J263" s="151"/>
    </row>
    <row r="264" spans="1:10" s="59" customFormat="1">
      <c r="A264" s="13">
        <v>229</v>
      </c>
      <c r="B264" s="66" t="s">
        <v>289</v>
      </c>
      <c r="C264" s="63">
        <v>0.375</v>
      </c>
      <c r="D264" s="151"/>
      <c r="E264" s="75" t="s">
        <v>258</v>
      </c>
      <c r="F264" s="75" t="s">
        <v>410</v>
      </c>
      <c r="G264" s="144">
        <v>0.1</v>
      </c>
      <c r="H264" s="187"/>
      <c r="I264" s="187"/>
      <c r="J264" s="151"/>
    </row>
    <row r="265" spans="1:10" s="59" customFormat="1">
      <c r="A265" s="13">
        <v>230</v>
      </c>
      <c r="B265" s="66" t="s">
        <v>290</v>
      </c>
      <c r="C265" s="63">
        <v>2</v>
      </c>
      <c r="D265" s="151"/>
      <c r="E265" s="103" t="s">
        <v>291</v>
      </c>
      <c r="F265" s="75" t="s">
        <v>410</v>
      </c>
      <c r="G265" s="144">
        <v>0.8</v>
      </c>
      <c r="H265" s="187"/>
      <c r="I265" s="187"/>
      <c r="J265" s="151"/>
    </row>
    <row r="266" spans="1:10" s="59" customFormat="1" ht="15" customHeight="1">
      <c r="A266" s="13">
        <v>231</v>
      </c>
      <c r="B266" s="66" t="s">
        <v>292</v>
      </c>
      <c r="C266" s="63">
        <v>1.8</v>
      </c>
      <c r="D266" s="151"/>
      <c r="E266" s="75" t="s">
        <v>258</v>
      </c>
      <c r="F266" s="75" t="s">
        <v>410</v>
      </c>
      <c r="G266" s="144">
        <v>0.3</v>
      </c>
      <c r="H266" s="187"/>
      <c r="I266" s="187"/>
      <c r="J266" s="151"/>
    </row>
    <row r="267" spans="1:10" s="59" customFormat="1" ht="14.25" customHeight="1">
      <c r="A267" s="13">
        <v>232</v>
      </c>
      <c r="B267" s="66" t="s">
        <v>293</v>
      </c>
      <c r="C267" s="63">
        <v>0.32</v>
      </c>
      <c r="D267" s="151"/>
      <c r="E267" s="103" t="s">
        <v>256</v>
      </c>
      <c r="F267" s="75" t="s">
        <v>410</v>
      </c>
      <c r="G267" s="144">
        <v>0.3</v>
      </c>
      <c r="H267" s="187"/>
      <c r="I267" s="187"/>
      <c r="J267" s="151"/>
    </row>
    <row r="268" spans="1:10" s="59" customFormat="1">
      <c r="A268" s="13">
        <v>233</v>
      </c>
      <c r="B268" s="66" t="s">
        <v>294</v>
      </c>
      <c r="C268" s="63">
        <v>1.5</v>
      </c>
      <c r="D268" s="151"/>
      <c r="E268" s="75" t="s">
        <v>265</v>
      </c>
      <c r="F268" s="75" t="s">
        <v>410</v>
      </c>
      <c r="G268" s="93">
        <v>0.65</v>
      </c>
      <c r="H268" s="187"/>
      <c r="I268" s="187"/>
      <c r="J268" s="151"/>
    </row>
    <row r="269" spans="1:10" s="59" customFormat="1">
      <c r="A269" s="13">
        <v>234</v>
      </c>
      <c r="B269" s="66" t="s">
        <v>295</v>
      </c>
      <c r="C269" s="63">
        <v>1.5</v>
      </c>
      <c r="D269" s="151"/>
      <c r="E269" s="75" t="s">
        <v>282</v>
      </c>
      <c r="F269" s="75" t="s">
        <v>410</v>
      </c>
      <c r="G269" s="93">
        <v>0.6</v>
      </c>
      <c r="H269" s="187"/>
      <c r="I269" s="187"/>
      <c r="J269" s="151"/>
    </row>
    <row r="270" spans="1:10" s="59" customFormat="1" ht="15.75">
      <c r="A270" s="13"/>
      <c r="B270" s="104" t="s">
        <v>413</v>
      </c>
      <c r="C270" s="63"/>
      <c r="D270" s="5"/>
      <c r="E270" s="75"/>
      <c r="F270" s="68"/>
      <c r="G270" s="41"/>
      <c r="H270" s="80"/>
      <c r="I270" s="80"/>
      <c r="J270" s="128"/>
    </row>
    <row r="271" spans="1:10" s="59" customFormat="1" ht="15.75">
      <c r="A271" s="101"/>
      <c r="B271" s="105" t="s">
        <v>414</v>
      </c>
      <c r="C271" s="106"/>
      <c r="D271" s="5"/>
      <c r="E271" s="107"/>
      <c r="F271" s="5"/>
      <c r="G271" s="5"/>
      <c r="H271" s="5"/>
      <c r="I271" s="5"/>
      <c r="J271" s="128"/>
    </row>
    <row r="272" spans="1:10" s="59" customFormat="1">
      <c r="A272" s="72">
        <v>235</v>
      </c>
      <c r="B272" s="108" t="s">
        <v>296</v>
      </c>
      <c r="C272" s="109">
        <v>0.39</v>
      </c>
      <c r="D272" s="151" t="s">
        <v>297</v>
      </c>
      <c r="E272" s="75" t="s">
        <v>265</v>
      </c>
      <c r="F272" s="75" t="s">
        <v>434</v>
      </c>
      <c r="G272" s="144">
        <v>0.9</v>
      </c>
      <c r="H272" s="164">
        <v>750</v>
      </c>
      <c r="I272" s="165">
        <v>0</v>
      </c>
      <c r="J272" s="151" t="s">
        <v>420</v>
      </c>
    </row>
    <row r="273" spans="1:10" s="59" customFormat="1">
      <c r="A273" s="72">
        <v>236</v>
      </c>
      <c r="B273" s="108" t="s">
        <v>298</v>
      </c>
      <c r="C273" s="109">
        <v>0.5</v>
      </c>
      <c r="D273" s="151"/>
      <c r="E273" s="75" t="s">
        <v>258</v>
      </c>
      <c r="F273" s="75" t="s">
        <v>410</v>
      </c>
      <c r="G273" s="144">
        <v>0.1</v>
      </c>
      <c r="H273" s="164"/>
      <c r="I273" s="151"/>
      <c r="J273" s="151"/>
    </row>
    <row r="274" spans="1:10" s="59" customFormat="1">
      <c r="A274" s="72">
        <v>237</v>
      </c>
      <c r="B274" s="110" t="s">
        <v>299</v>
      </c>
      <c r="C274" s="109">
        <v>0.83</v>
      </c>
      <c r="D274" s="151"/>
      <c r="E274" s="75" t="s">
        <v>258</v>
      </c>
      <c r="F274" s="75" t="s">
        <v>412</v>
      </c>
      <c r="G274" s="144">
        <v>0.9</v>
      </c>
      <c r="H274" s="164"/>
      <c r="I274" s="151"/>
      <c r="J274" s="151"/>
    </row>
    <row r="275" spans="1:10" s="59" customFormat="1" ht="15" customHeight="1">
      <c r="A275" s="72">
        <v>238</v>
      </c>
      <c r="B275" s="110" t="s">
        <v>300</v>
      </c>
      <c r="C275" s="109">
        <v>0.45</v>
      </c>
      <c r="D275" s="151"/>
      <c r="E275" s="75" t="s">
        <v>258</v>
      </c>
      <c r="F275" s="75" t="s">
        <v>412</v>
      </c>
      <c r="G275" s="144">
        <v>0</v>
      </c>
      <c r="H275" s="164"/>
      <c r="I275" s="151"/>
      <c r="J275" s="151"/>
    </row>
    <row r="276" spans="1:10" s="59" customFormat="1">
      <c r="A276" s="72">
        <v>239</v>
      </c>
      <c r="B276" s="110" t="s">
        <v>301</v>
      </c>
      <c r="C276" s="109">
        <v>1.0900000000000001</v>
      </c>
      <c r="D276" s="151"/>
      <c r="E276" s="75" t="s">
        <v>258</v>
      </c>
      <c r="F276" s="75" t="s">
        <v>412</v>
      </c>
      <c r="G276" s="144">
        <v>0</v>
      </c>
      <c r="H276" s="164"/>
      <c r="I276" s="151"/>
      <c r="J276" s="151"/>
    </row>
    <row r="277" spans="1:10" s="59" customFormat="1">
      <c r="A277" s="72">
        <v>240</v>
      </c>
      <c r="B277" s="110" t="s">
        <v>302</v>
      </c>
      <c r="C277" s="109">
        <v>0.5</v>
      </c>
      <c r="D277" s="151"/>
      <c r="E277" s="75" t="s">
        <v>303</v>
      </c>
      <c r="F277" s="75" t="s">
        <v>410</v>
      </c>
      <c r="G277" s="144">
        <v>0</v>
      </c>
      <c r="H277" s="164"/>
      <c r="I277" s="151"/>
      <c r="J277" s="151"/>
    </row>
    <row r="278" spans="1:10" s="59" customFormat="1">
      <c r="A278" s="72">
        <v>241</v>
      </c>
      <c r="B278" s="110" t="s">
        <v>304</v>
      </c>
      <c r="C278" s="109">
        <v>0.95</v>
      </c>
      <c r="D278" s="151"/>
      <c r="E278" s="75" t="s">
        <v>303</v>
      </c>
      <c r="F278" s="75" t="s">
        <v>410</v>
      </c>
      <c r="G278" s="144">
        <v>0</v>
      </c>
      <c r="H278" s="164"/>
      <c r="I278" s="151"/>
      <c r="J278" s="151"/>
    </row>
    <row r="279" spans="1:10" s="59" customFormat="1">
      <c r="A279" s="72">
        <v>242</v>
      </c>
      <c r="B279" s="108" t="s">
        <v>305</v>
      </c>
      <c r="C279" s="109">
        <v>1.85</v>
      </c>
      <c r="D279" s="151"/>
      <c r="E279" s="75" t="s">
        <v>265</v>
      </c>
      <c r="F279" s="75" t="s">
        <v>434</v>
      </c>
      <c r="G279" s="144">
        <v>0.9</v>
      </c>
      <c r="H279" s="164"/>
      <c r="I279" s="151"/>
      <c r="J279" s="151"/>
    </row>
    <row r="280" spans="1:10" s="59" customFormat="1">
      <c r="A280" s="72"/>
      <c r="B280" s="108"/>
      <c r="C280" s="109"/>
      <c r="D280" s="151"/>
      <c r="E280" s="71"/>
      <c r="F280" s="68"/>
      <c r="G280" s="41"/>
      <c r="H280" s="164"/>
      <c r="I280" s="151"/>
      <c r="J280" s="151"/>
    </row>
    <row r="281" spans="1:10" s="59" customFormat="1" ht="15.75">
      <c r="A281" s="72"/>
      <c r="B281" s="111" t="s">
        <v>306</v>
      </c>
      <c r="C281" s="74"/>
      <c r="D281" s="151"/>
      <c r="E281" s="68"/>
      <c r="F281" s="68"/>
      <c r="G281" s="41"/>
      <c r="H281" s="164"/>
      <c r="I281" s="151"/>
      <c r="J281" s="151"/>
    </row>
    <row r="282" spans="1:10" s="59" customFormat="1" ht="18.75" customHeight="1">
      <c r="A282" s="72">
        <v>243</v>
      </c>
      <c r="B282" s="76" t="s">
        <v>307</v>
      </c>
      <c r="C282" s="74">
        <v>0.79</v>
      </c>
      <c r="D282" s="151"/>
      <c r="E282" s="68" t="s">
        <v>435</v>
      </c>
      <c r="F282" s="68" t="s">
        <v>389</v>
      </c>
      <c r="G282" s="41">
        <v>0.9</v>
      </c>
      <c r="H282" s="164"/>
      <c r="I282" s="151"/>
      <c r="J282" s="151"/>
    </row>
    <row r="283" spans="1:10" s="59" customFormat="1">
      <c r="A283" s="72">
        <v>244</v>
      </c>
      <c r="B283" s="76" t="s">
        <v>308</v>
      </c>
      <c r="C283" s="74">
        <v>0.91</v>
      </c>
      <c r="D283" s="151"/>
      <c r="E283" s="68" t="s">
        <v>435</v>
      </c>
      <c r="F283" s="68" t="s">
        <v>389</v>
      </c>
      <c r="G283" s="41">
        <v>0</v>
      </c>
      <c r="H283" s="164"/>
      <c r="I283" s="151"/>
      <c r="J283" s="151"/>
    </row>
    <row r="284" spans="1:10" s="59" customFormat="1" ht="18" customHeight="1">
      <c r="A284" s="72">
        <v>245</v>
      </c>
      <c r="B284" s="76" t="s">
        <v>309</v>
      </c>
      <c r="C284" s="74">
        <v>1.2</v>
      </c>
      <c r="D284" s="151"/>
      <c r="E284" s="68" t="s">
        <v>435</v>
      </c>
      <c r="F284" s="68" t="s">
        <v>389</v>
      </c>
      <c r="G284" s="41">
        <v>0</v>
      </c>
      <c r="H284" s="164"/>
      <c r="I284" s="151"/>
      <c r="J284" s="151"/>
    </row>
    <row r="285" spans="1:10" s="59" customFormat="1">
      <c r="A285" s="72">
        <v>246</v>
      </c>
      <c r="B285" s="73" t="s">
        <v>310</v>
      </c>
      <c r="C285" s="74">
        <v>0.25</v>
      </c>
      <c r="D285" s="151"/>
      <c r="E285" s="68" t="s">
        <v>436</v>
      </c>
      <c r="F285" s="68" t="s">
        <v>80</v>
      </c>
      <c r="G285" s="41">
        <v>0</v>
      </c>
      <c r="H285" s="164"/>
      <c r="I285" s="151"/>
      <c r="J285" s="151"/>
    </row>
    <row r="286" spans="1:10" s="59" customFormat="1">
      <c r="A286" s="72">
        <v>247</v>
      </c>
      <c r="B286" s="73" t="s">
        <v>311</v>
      </c>
      <c r="C286" s="74">
        <v>1</v>
      </c>
      <c r="D286" s="151"/>
      <c r="E286" s="68" t="s">
        <v>436</v>
      </c>
      <c r="F286" s="68" t="s">
        <v>389</v>
      </c>
      <c r="G286" s="41">
        <v>0.9</v>
      </c>
      <c r="H286" s="164"/>
      <c r="I286" s="151"/>
      <c r="J286" s="151"/>
    </row>
    <row r="287" spans="1:10" s="59" customFormat="1">
      <c r="A287" s="72">
        <v>248</v>
      </c>
      <c r="B287" s="73" t="s">
        <v>312</v>
      </c>
      <c r="C287" s="74">
        <v>0.8</v>
      </c>
      <c r="D287" s="151"/>
      <c r="E287" s="68" t="s">
        <v>437</v>
      </c>
      <c r="F287" s="68" t="s">
        <v>431</v>
      </c>
      <c r="G287" s="41">
        <v>0.9</v>
      </c>
      <c r="H287" s="164"/>
      <c r="I287" s="151"/>
      <c r="J287" s="151"/>
    </row>
    <row r="288" spans="1:10" s="59" customFormat="1" ht="15.75">
      <c r="A288" s="72"/>
      <c r="B288" s="73"/>
      <c r="C288" s="74"/>
      <c r="D288" s="5"/>
      <c r="E288" s="68"/>
      <c r="F288" s="68"/>
      <c r="G288" s="41"/>
      <c r="H288" s="80"/>
      <c r="I288" s="5"/>
      <c r="J288" s="128"/>
    </row>
    <row r="289" spans="1:10" s="82" customFormat="1" ht="21" customHeight="1">
      <c r="A289" s="156" t="s">
        <v>387</v>
      </c>
      <c r="B289" s="156"/>
      <c r="C289" s="156"/>
      <c r="D289" s="156"/>
      <c r="E289" s="156"/>
      <c r="F289" s="156"/>
      <c r="G289" s="156"/>
      <c r="H289" s="156"/>
      <c r="I289" s="156"/>
      <c r="J289" s="156"/>
    </row>
    <row r="290" spans="1:10" ht="15.75" customHeight="1">
      <c r="A290" s="92">
        <v>249</v>
      </c>
      <c r="B290" s="78" t="s">
        <v>313</v>
      </c>
      <c r="C290" s="18">
        <f>2*7.1</f>
        <v>14.2</v>
      </c>
      <c r="D290" s="92" t="s">
        <v>314</v>
      </c>
      <c r="E290" s="92" t="s">
        <v>315</v>
      </c>
      <c r="F290" s="92" t="s">
        <v>135</v>
      </c>
      <c r="G290" s="145">
        <v>0.85</v>
      </c>
      <c r="H290" s="185">
        <v>8000</v>
      </c>
      <c r="I290" s="185">
        <v>4800</v>
      </c>
      <c r="J290" s="185" t="s">
        <v>422</v>
      </c>
    </row>
    <row r="291" spans="1:10" ht="30">
      <c r="A291" s="92">
        <v>250</v>
      </c>
      <c r="B291" s="78" t="s">
        <v>316</v>
      </c>
      <c r="C291" s="18">
        <f>2*2.4</f>
        <v>4.8</v>
      </c>
      <c r="D291" s="146" t="s">
        <v>317</v>
      </c>
      <c r="E291" s="92" t="s">
        <v>433</v>
      </c>
      <c r="F291" s="92" t="s">
        <v>135</v>
      </c>
      <c r="G291" s="145">
        <v>0.75</v>
      </c>
      <c r="H291" s="185"/>
      <c r="I291" s="185"/>
      <c r="J291" s="185"/>
    </row>
    <row r="292" spans="1:10" ht="30">
      <c r="A292" s="92">
        <v>251</v>
      </c>
      <c r="B292" s="78" t="s">
        <v>318</v>
      </c>
      <c r="C292" s="18">
        <f>2*0.35</f>
        <v>0.7</v>
      </c>
      <c r="D292" s="146"/>
      <c r="E292" s="92" t="s">
        <v>433</v>
      </c>
      <c r="F292" s="92" t="s">
        <v>135</v>
      </c>
      <c r="G292" s="145">
        <v>0.45</v>
      </c>
      <c r="H292" s="185"/>
      <c r="I292" s="185"/>
      <c r="J292" s="185"/>
    </row>
    <row r="293" spans="1:10" ht="15.75" customHeight="1">
      <c r="A293" s="92">
        <v>252</v>
      </c>
      <c r="B293" s="78" t="s">
        <v>319</v>
      </c>
      <c r="C293" s="18">
        <f>2*0.9</f>
        <v>1.8</v>
      </c>
      <c r="D293" s="146"/>
      <c r="E293" s="92" t="s">
        <v>433</v>
      </c>
      <c r="F293" s="92" t="s">
        <v>135</v>
      </c>
      <c r="G293" s="145">
        <v>0.85</v>
      </c>
      <c r="H293" s="185"/>
      <c r="I293" s="185"/>
      <c r="J293" s="185"/>
    </row>
    <row r="294" spans="1:10" ht="15.75" customHeight="1">
      <c r="A294" s="92">
        <v>253</v>
      </c>
      <c r="B294" s="78" t="s">
        <v>320</v>
      </c>
      <c r="C294" s="18">
        <f>2*3.5</f>
        <v>7</v>
      </c>
      <c r="D294" s="146"/>
      <c r="E294" s="92" t="s">
        <v>433</v>
      </c>
      <c r="F294" s="92" t="s">
        <v>135</v>
      </c>
      <c r="G294" s="145">
        <v>0.45</v>
      </c>
      <c r="H294" s="185"/>
      <c r="I294" s="185"/>
      <c r="J294" s="185"/>
    </row>
    <row r="295" spans="1:10" ht="15.75" customHeight="1">
      <c r="A295" s="92">
        <v>254</v>
      </c>
      <c r="B295" s="78" t="s">
        <v>393</v>
      </c>
      <c r="C295" s="18" t="s">
        <v>394</v>
      </c>
      <c r="D295" s="146"/>
      <c r="E295" s="92" t="s">
        <v>433</v>
      </c>
      <c r="F295" s="92" t="s">
        <v>135</v>
      </c>
      <c r="G295" s="145" t="s">
        <v>394</v>
      </c>
      <c r="H295" s="185"/>
      <c r="I295" s="185"/>
      <c r="J295" s="185"/>
    </row>
    <row r="296" spans="1:10" ht="15.75" customHeight="1">
      <c r="A296" s="92">
        <v>255</v>
      </c>
      <c r="B296" s="78" t="s">
        <v>321</v>
      </c>
      <c r="C296" s="18">
        <f>2*0.5</f>
        <v>1</v>
      </c>
      <c r="D296" s="146"/>
      <c r="E296" s="92" t="s">
        <v>433</v>
      </c>
      <c r="F296" s="92" t="s">
        <v>135</v>
      </c>
      <c r="G296" s="145">
        <v>0.4</v>
      </c>
      <c r="H296" s="185"/>
      <c r="I296" s="185"/>
      <c r="J296" s="185"/>
    </row>
    <row r="297" spans="1:10" ht="15.75" customHeight="1">
      <c r="A297" s="92">
        <v>256</v>
      </c>
      <c r="B297" s="78" t="s">
        <v>322</v>
      </c>
      <c r="C297" s="18">
        <f>2*0.33</f>
        <v>0.66</v>
      </c>
      <c r="D297" s="146"/>
      <c r="E297" s="92" t="s">
        <v>433</v>
      </c>
      <c r="F297" s="92" t="s">
        <v>135</v>
      </c>
      <c r="G297" s="145">
        <v>0.4</v>
      </c>
      <c r="H297" s="185"/>
      <c r="I297" s="185"/>
      <c r="J297" s="185"/>
    </row>
    <row r="298" spans="1:10" ht="15.75" customHeight="1">
      <c r="A298" s="92">
        <v>257</v>
      </c>
      <c r="B298" s="78" t="s">
        <v>323</v>
      </c>
      <c r="C298" s="18">
        <f>2*2.2</f>
        <v>4.4000000000000004</v>
      </c>
      <c r="D298" s="146"/>
      <c r="E298" s="92" t="s">
        <v>433</v>
      </c>
      <c r="F298" s="92" t="s">
        <v>135</v>
      </c>
      <c r="G298" s="145">
        <v>0.4</v>
      </c>
      <c r="H298" s="185"/>
      <c r="I298" s="185"/>
      <c r="J298" s="185"/>
    </row>
    <row r="299" spans="1:10" ht="15.75" customHeight="1">
      <c r="A299" s="92">
        <v>258</v>
      </c>
      <c r="B299" s="78" t="s">
        <v>324</v>
      </c>
      <c r="C299" s="18">
        <f>2*0.44</f>
        <v>0.88</v>
      </c>
      <c r="D299" s="146"/>
      <c r="E299" s="92" t="s">
        <v>433</v>
      </c>
      <c r="F299" s="92" t="s">
        <v>135</v>
      </c>
      <c r="G299" s="145">
        <v>0.45</v>
      </c>
      <c r="H299" s="185"/>
      <c r="I299" s="185"/>
      <c r="J299" s="185"/>
    </row>
    <row r="300" spans="1:10" ht="15.75" customHeight="1">
      <c r="A300" s="92">
        <v>259</v>
      </c>
      <c r="B300" s="78" t="s">
        <v>325</v>
      </c>
      <c r="C300" s="18">
        <f>2*0.9</f>
        <v>1.8</v>
      </c>
      <c r="D300" s="146"/>
      <c r="E300" s="92" t="s">
        <v>433</v>
      </c>
      <c r="F300" s="92" t="s">
        <v>135</v>
      </c>
      <c r="G300" s="145">
        <v>0.45</v>
      </c>
      <c r="H300" s="185"/>
      <c r="I300" s="185"/>
      <c r="J300" s="185"/>
    </row>
    <row r="301" spans="1:10" ht="30">
      <c r="A301" s="92">
        <v>260</v>
      </c>
      <c r="B301" s="78" t="s">
        <v>326</v>
      </c>
      <c r="C301" s="18">
        <f>2*1.9</f>
        <v>3.8</v>
      </c>
      <c r="D301" s="146"/>
      <c r="E301" s="92" t="s">
        <v>433</v>
      </c>
      <c r="F301" s="92" t="s">
        <v>135</v>
      </c>
      <c r="G301" s="145">
        <v>0.7</v>
      </c>
      <c r="H301" s="185"/>
      <c r="I301" s="185"/>
      <c r="J301" s="185"/>
    </row>
    <row r="302" spans="1:10" ht="15.75" customHeight="1">
      <c r="A302" s="92">
        <v>261</v>
      </c>
      <c r="B302" s="78" t="s">
        <v>327</v>
      </c>
      <c r="C302" s="18">
        <f>2*0.4</f>
        <v>0.8</v>
      </c>
      <c r="D302" s="146"/>
      <c r="E302" s="92" t="s">
        <v>433</v>
      </c>
      <c r="F302" s="92" t="s">
        <v>135</v>
      </c>
      <c r="G302" s="145">
        <v>0.45</v>
      </c>
      <c r="H302" s="185"/>
      <c r="I302" s="185"/>
      <c r="J302" s="185"/>
    </row>
    <row r="303" spans="1:10" ht="15.75" customHeight="1">
      <c r="A303" s="92">
        <v>262</v>
      </c>
      <c r="B303" s="78" t="s">
        <v>328</v>
      </c>
      <c r="C303" s="18">
        <f>2*0.67</f>
        <v>1.34</v>
      </c>
      <c r="D303" s="146"/>
      <c r="E303" s="92" t="s">
        <v>433</v>
      </c>
      <c r="F303" s="92" t="s">
        <v>135</v>
      </c>
      <c r="G303" s="145">
        <v>0.85</v>
      </c>
      <c r="H303" s="185"/>
      <c r="I303" s="185"/>
      <c r="J303" s="185"/>
    </row>
    <row r="304" spans="1:10" ht="15.75" customHeight="1">
      <c r="A304" s="92">
        <v>263</v>
      </c>
      <c r="B304" s="78" t="s">
        <v>329</v>
      </c>
      <c r="C304" s="18">
        <f>2*0.45</f>
        <v>0.9</v>
      </c>
      <c r="D304" s="146"/>
      <c r="E304" s="92" t="s">
        <v>433</v>
      </c>
      <c r="F304" s="92" t="s">
        <v>135</v>
      </c>
      <c r="G304" s="145">
        <v>0.4</v>
      </c>
      <c r="H304" s="185"/>
      <c r="I304" s="185"/>
      <c r="J304" s="185"/>
    </row>
    <row r="305" spans="1:12" ht="15.75" customHeight="1">
      <c r="A305" s="92">
        <v>264</v>
      </c>
      <c r="B305" s="78" t="s">
        <v>330</v>
      </c>
      <c r="C305" s="18">
        <f>2*1.55</f>
        <v>3.1</v>
      </c>
      <c r="D305" s="146"/>
      <c r="E305" s="92" t="s">
        <v>433</v>
      </c>
      <c r="F305" s="92" t="s">
        <v>135</v>
      </c>
      <c r="G305" s="112">
        <v>0.4</v>
      </c>
      <c r="H305" s="185"/>
      <c r="I305" s="185"/>
      <c r="J305" s="185"/>
    </row>
    <row r="306" spans="1:12" ht="15.75" customHeight="1">
      <c r="A306" s="92">
        <v>265</v>
      </c>
      <c r="B306" s="78" t="s">
        <v>331</v>
      </c>
      <c r="C306" s="18">
        <f>2*1.35</f>
        <v>2.7</v>
      </c>
      <c r="D306" s="146"/>
      <c r="E306" s="92" t="s">
        <v>433</v>
      </c>
      <c r="F306" s="92" t="s">
        <v>135</v>
      </c>
      <c r="G306" s="112">
        <v>0.7</v>
      </c>
      <c r="H306" s="185"/>
      <c r="I306" s="185"/>
      <c r="J306" s="185"/>
    </row>
    <row r="307" spans="1:12" ht="15.75" customHeight="1">
      <c r="A307" s="92">
        <v>266</v>
      </c>
      <c r="B307" s="78" t="s">
        <v>332</v>
      </c>
      <c r="C307" s="18">
        <v>0.3</v>
      </c>
      <c r="D307" s="146"/>
      <c r="E307" s="92" t="s">
        <v>433</v>
      </c>
      <c r="F307" s="92" t="s">
        <v>135</v>
      </c>
      <c r="G307" s="112">
        <v>0.4</v>
      </c>
      <c r="H307" s="185"/>
      <c r="I307" s="185"/>
      <c r="J307" s="185"/>
    </row>
    <row r="308" spans="1:12" ht="15.75" customHeight="1">
      <c r="A308" s="92">
        <v>267</v>
      </c>
      <c r="B308" s="78" t="s">
        <v>333</v>
      </c>
      <c r="C308" s="18">
        <f>2*2.5</f>
        <v>5</v>
      </c>
      <c r="D308" s="146"/>
      <c r="E308" s="92" t="s">
        <v>433</v>
      </c>
      <c r="F308" s="92" t="s">
        <v>135</v>
      </c>
      <c r="G308" s="112">
        <v>0.4</v>
      </c>
      <c r="H308" s="185"/>
      <c r="I308" s="185"/>
      <c r="J308" s="185"/>
    </row>
    <row r="309" spans="1:12" ht="15.75" customHeight="1">
      <c r="A309" s="92">
        <v>268</v>
      </c>
      <c r="B309" s="78" t="s">
        <v>334</v>
      </c>
      <c r="C309" s="18">
        <f>2*7.24</f>
        <v>14.48</v>
      </c>
      <c r="D309" s="146"/>
      <c r="E309" s="92" t="s">
        <v>433</v>
      </c>
      <c r="F309" s="92" t="s">
        <v>135</v>
      </c>
      <c r="G309" s="145">
        <v>0.8</v>
      </c>
      <c r="H309" s="185"/>
      <c r="I309" s="185"/>
      <c r="J309" s="185"/>
    </row>
    <row r="310" spans="1:12" ht="15" customHeight="1">
      <c r="A310" s="92">
        <v>269</v>
      </c>
      <c r="B310" s="78" t="s">
        <v>335</v>
      </c>
      <c r="C310" s="18">
        <f>2*1.58</f>
        <v>3.16</v>
      </c>
      <c r="D310" s="146" t="s">
        <v>336</v>
      </c>
      <c r="E310" s="92" t="s">
        <v>337</v>
      </c>
      <c r="F310" s="92" t="s">
        <v>135</v>
      </c>
      <c r="G310" s="145">
        <v>0.85</v>
      </c>
      <c r="H310" s="185">
        <v>4350</v>
      </c>
      <c r="I310" s="185">
        <v>3900</v>
      </c>
      <c r="J310" s="146" t="s">
        <v>422</v>
      </c>
      <c r="K310" s="77"/>
      <c r="L310" s="77"/>
    </row>
    <row r="311" spans="1:12" ht="30">
      <c r="A311" s="92">
        <v>270</v>
      </c>
      <c r="B311" s="78" t="s">
        <v>338</v>
      </c>
      <c r="C311" s="18">
        <f>2*1.3</f>
        <v>2.6</v>
      </c>
      <c r="D311" s="146"/>
      <c r="E311" s="92" t="s">
        <v>337</v>
      </c>
      <c r="F311" s="92" t="s">
        <v>135</v>
      </c>
      <c r="G311" s="145">
        <v>0.85</v>
      </c>
      <c r="H311" s="185"/>
      <c r="I311" s="185"/>
      <c r="J311" s="146"/>
      <c r="K311" s="77"/>
      <c r="L311" s="77"/>
    </row>
    <row r="312" spans="1:12">
      <c r="A312" s="92">
        <v>271</v>
      </c>
      <c r="B312" s="78" t="s">
        <v>339</v>
      </c>
      <c r="C312" s="18">
        <f>2*1.65</f>
        <v>3.3</v>
      </c>
      <c r="D312" s="146"/>
      <c r="E312" s="92" t="s">
        <v>337</v>
      </c>
      <c r="F312" s="92" t="s">
        <v>135</v>
      </c>
      <c r="G312" s="145">
        <v>0.75</v>
      </c>
      <c r="H312" s="185"/>
      <c r="I312" s="185"/>
      <c r="J312" s="146"/>
      <c r="K312" s="77"/>
      <c r="L312" s="77"/>
    </row>
    <row r="313" spans="1:12" ht="18" customHeight="1">
      <c r="A313" s="92">
        <v>272</v>
      </c>
      <c r="B313" s="78" t="s">
        <v>340</v>
      </c>
      <c r="C313" s="18">
        <f>2*0.42</f>
        <v>0.84</v>
      </c>
      <c r="D313" s="146"/>
      <c r="E313" s="92" t="s">
        <v>337</v>
      </c>
      <c r="F313" s="92" t="s">
        <v>135</v>
      </c>
      <c r="G313" s="145">
        <v>0.85</v>
      </c>
      <c r="H313" s="185"/>
      <c r="I313" s="185"/>
      <c r="J313" s="146"/>
      <c r="K313" s="77"/>
      <c r="L313" s="77"/>
    </row>
    <row r="314" spans="1:12">
      <c r="A314" s="92">
        <v>273</v>
      </c>
      <c r="B314" s="78" t="s">
        <v>341</v>
      </c>
      <c r="C314" s="18">
        <f>2*1.25</f>
        <v>2.5</v>
      </c>
      <c r="D314" s="146"/>
      <c r="E314" s="92" t="s">
        <v>337</v>
      </c>
      <c r="F314" s="92" t="s">
        <v>135</v>
      </c>
      <c r="G314" s="145">
        <v>0.85</v>
      </c>
      <c r="H314" s="185"/>
      <c r="I314" s="185"/>
      <c r="J314" s="146"/>
      <c r="K314" s="77"/>
      <c r="L314" s="77"/>
    </row>
    <row r="315" spans="1:12">
      <c r="A315" s="92">
        <v>274</v>
      </c>
      <c r="B315" s="78" t="s">
        <v>342</v>
      </c>
      <c r="C315" s="18">
        <f>2*1.6</f>
        <v>3.2</v>
      </c>
      <c r="D315" s="146"/>
      <c r="E315" s="92" t="s">
        <v>337</v>
      </c>
      <c r="F315" s="92" t="s">
        <v>135</v>
      </c>
      <c r="G315" s="145">
        <v>0.9</v>
      </c>
      <c r="H315" s="185"/>
      <c r="I315" s="185"/>
      <c r="J315" s="146"/>
      <c r="K315" s="77"/>
      <c r="L315" s="77"/>
    </row>
    <row r="316" spans="1:12">
      <c r="A316" s="92">
        <v>275</v>
      </c>
      <c r="B316" s="78" t="s">
        <v>343</v>
      </c>
      <c r="C316" s="18">
        <f>2*1.92</f>
        <v>3.84</v>
      </c>
      <c r="D316" s="146"/>
      <c r="E316" s="92" t="s">
        <v>337</v>
      </c>
      <c r="F316" s="92" t="s">
        <v>135</v>
      </c>
      <c r="G316" s="145">
        <v>0.85</v>
      </c>
      <c r="H316" s="185"/>
      <c r="I316" s="185"/>
      <c r="J316" s="146"/>
      <c r="K316" s="77"/>
      <c r="L316" s="77"/>
    </row>
    <row r="317" spans="1:12">
      <c r="A317" s="92">
        <v>276</v>
      </c>
      <c r="B317" s="78" t="s">
        <v>344</v>
      </c>
      <c r="C317" s="18">
        <f>2*0.75</f>
        <v>1.5</v>
      </c>
      <c r="D317" s="146"/>
      <c r="E317" s="92" t="s">
        <v>337</v>
      </c>
      <c r="F317" s="92" t="s">
        <v>135</v>
      </c>
      <c r="G317" s="145">
        <v>0.75</v>
      </c>
      <c r="H317" s="185"/>
      <c r="I317" s="185"/>
      <c r="J317" s="146"/>
      <c r="K317" s="77"/>
      <c r="L317" s="77"/>
    </row>
    <row r="318" spans="1:12">
      <c r="A318" s="92">
        <v>277</v>
      </c>
      <c r="B318" s="78" t="s">
        <v>345</v>
      </c>
      <c r="C318" s="18">
        <f>2*0.8</f>
        <v>1.6</v>
      </c>
      <c r="D318" s="146"/>
      <c r="E318" s="92" t="s">
        <v>337</v>
      </c>
      <c r="F318" s="92" t="s">
        <v>135</v>
      </c>
      <c r="G318" s="145">
        <v>0.8</v>
      </c>
      <c r="H318" s="185"/>
      <c r="I318" s="185"/>
      <c r="J318" s="146"/>
      <c r="K318" s="77"/>
      <c r="L318" s="77"/>
    </row>
    <row r="319" spans="1:12" ht="30">
      <c r="A319" s="92">
        <v>278</v>
      </c>
      <c r="B319" s="78" t="s">
        <v>346</v>
      </c>
      <c r="C319" s="18">
        <f>2*0.65</f>
        <v>1.3</v>
      </c>
      <c r="D319" s="146"/>
      <c r="E319" s="92" t="s">
        <v>337</v>
      </c>
      <c r="F319" s="92" t="s">
        <v>135</v>
      </c>
      <c r="G319" s="145">
        <v>0.85</v>
      </c>
      <c r="H319" s="185"/>
      <c r="I319" s="185"/>
      <c r="J319" s="146"/>
      <c r="K319" s="77"/>
      <c r="L319" s="77"/>
    </row>
    <row r="320" spans="1:12">
      <c r="A320" s="92">
        <v>279</v>
      </c>
      <c r="B320" s="78" t="s">
        <v>347</v>
      </c>
      <c r="C320" s="18">
        <f>2*0.7</f>
        <v>1.4</v>
      </c>
      <c r="D320" s="146"/>
      <c r="E320" s="92" t="s">
        <v>337</v>
      </c>
      <c r="F320" s="92" t="s">
        <v>135</v>
      </c>
      <c r="G320" s="145">
        <v>0.75</v>
      </c>
      <c r="H320" s="185"/>
      <c r="I320" s="185"/>
      <c r="J320" s="146"/>
      <c r="K320" s="77"/>
      <c r="L320" s="77"/>
    </row>
    <row r="321" spans="1:12">
      <c r="A321" s="92">
        <v>280</v>
      </c>
      <c r="B321" s="78" t="s">
        <v>348</v>
      </c>
      <c r="C321" s="18">
        <f>2*0.84</f>
        <v>1.68</v>
      </c>
      <c r="D321" s="146"/>
      <c r="E321" s="92" t="s">
        <v>337</v>
      </c>
      <c r="F321" s="92" t="s">
        <v>135</v>
      </c>
      <c r="G321" s="145">
        <v>0.75</v>
      </c>
      <c r="H321" s="185"/>
      <c r="I321" s="185"/>
      <c r="J321" s="146"/>
      <c r="K321" s="77"/>
      <c r="L321" s="77"/>
    </row>
    <row r="322" spans="1:12">
      <c r="A322" s="92">
        <v>281</v>
      </c>
      <c r="B322" s="78" t="s">
        <v>349</v>
      </c>
      <c r="C322" s="18">
        <f>2*0.3</f>
        <v>0.6</v>
      </c>
      <c r="D322" s="146"/>
      <c r="E322" s="92" t="s">
        <v>337</v>
      </c>
      <c r="F322" s="92" t="s">
        <v>135</v>
      </c>
      <c r="G322" s="145">
        <v>0.8</v>
      </c>
      <c r="H322" s="185"/>
      <c r="I322" s="185"/>
      <c r="J322" s="146"/>
      <c r="K322" s="77"/>
      <c r="L322" s="77"/>
    </row>
    <row r="323" spans="1:12" ht="17.25" customHeight="1">
      <c r="A323" s="92">
        <v>282</v>
      </c>
      <c r="B323" s="78" t="s">
        <v>350</v>
      </c>
      <c r="C323" s="18">
        <f>2*0.9</f>
        <v>1.8</v>
      </c>
      <c r="D323" s="146"/>
      <c r="E323" s="92" t="s">
        <v>337</v>
      </c>
      <c r="F323" s="92" t="s">
        <v>135</v>
      </c>
      <c r="G323" s="145">
        <v>0.75</v>
      </c>
      <c r="H323" s="185"/>
      <c r="I323" s="185"/>
      <c r="J323" s="146"/>
      <c r="K323" s="77"/>
      <c r="L323" s="77"/>
    </row>
    <row r="324" spans="1:12" ht="30">
      <c r="A324" s="92">
        <v>283</v>
      </c>
      <c r="B324" s="78" t="s">
        <v>351</v>
      </c>
      <c r="C324" s="18">
        <f>2*0.425</f>
        <v>0.85</v>
      </c>
      <c r="D324" s="146"/>
      <c r="E324" s="92" t="s">
        <v>337</v>
      </c>
      <c r="F324" s="92" t="s">
        <v>135</v>
      </c>
      <c r="G324" s="112">
        <v>0.75</v>
      </c>
      <c r="H324" s="185"/>
      <c r="I324" s="185"/>
      <c r="J324" s="146"/>
      <c r="K324" s="77"/>
      <c r="L324" s="77"/>
    </row>
    <row r="325" spans="1:12">
      <c r="A325" s="92">
        <v>284</v>
      </c>
      <c r="B325" s="78" t="s">
        <v>352</v>
      </c>
      <c r="C325" s="18">
        <f>2*0.83</f>
        <v>1.66</v>
      </c>
      <c r="D325" s="146"/>
      <c r="E325" s="92" t="s">
        <v>337</v>
      </c>
      <c r="F325" s="92" t="s">
        <v>135</v>
      </c>
      <c r="G325" s="145">
        <v>1</v>
      </c>
      <c r="H325" s="185"/>
      <c r="I325" s="185"/>
      <c r="J325" s="146"/>
      <c r="K325" s="77"/>
      <c r="L325" s="77"/>
    </row>
    <row r="326" spans="1:12" ht="30">
      <c r="A326" s="92">
        <v>285</v>
      </c>
      <c r="B326" s="78" t="s">
        <v>353</v>
      </c>
      <c r="C326" s="18">
        <f>2*0.52</f>
        <v>1.04</v>
      </c>
      <c r="D326" s="146"/>
      <c r="E326" s="92" t="s">
        <v>337</v>
      </c>
      <c r="F326" s="92" t="s">
        <v>135</v>
      </c>
      <c r="G326" s="145">
        <v>1</v>
      </c>
      <c r="H326" s="185"/>
      <c r="I326" s="185"/>
      <c r="J326" s="146"/>
      <c r="K326" s="77"/>
      <c r="L326" s="77"/>
    </row>
    <row r="327" spans="1:12" ht="30">
      <c r="A327" s="92">
        <v>286</v>
      </c>
      <c r="B327" s="78" t="s">
        <v>354</v>
      </c>
      <c r="C327" s="18">
        <v>1.45</v>
      </c>
      <c r="D327" s="146"/>
      <c r="E327" s="92" t="s">
        <v>337</v>
      </c>
      <c r="F327" s="92" t="s">
        <v>135</v>
      </c>
      <c r="G327" s="145">
        <v>1</v>
      </c>
      <c r="H327" s="185"/>
      <c r="I327" s="185"/>
      <c r="J327" s="146"/>
      <c r="K327" s="77"/>
      <c r="L327" s="77"/>
    </row>
    <row r="328" spans="1:12">
      <c r="A328" s="92">
        <v>287</v>
      </c>
      <c r="B328" s="78" t="s">
        <v>355</v>
      </c>
      <c r="C328" s="18">
        <f>2*1.2</f>
        <v>2.4</v>
      </c>
      <c r="D328" s="146"/>
      <c r="E328" s="92" t="s">
        <v>337</v>
      </c>
      <c r="F328" s="92" t="s">
        <v>135</v>
      </c>
      <c r="G328" s="145">
        <v>0.8</v>
      </c>
      <c r="H328" s="185"/>
      <c r="I328" s="185"/>
      <c r="J328" s="146"/>
      <c r="K328" s="77"/>
      <c r="L328" s="77"/>
    </row>
    <row r="329" spans="1:12" ht="18" customHeight="1">
      <c r="A329" s="92">
        <v>288</v>
      </c>
      <c r="B329" s="78" t="s">
        <v>356</v>
      </c>
      <c r="C329" s="18">
        <f>2*2.7</f>
        <v>5.4</v>
      </c>
      <c r="D329" s="146"/>
      <c r="E329" s="92" t="s">
        <v>337</v>
      </c>
      <c r="F329" s="92" t="s">
        <v>135</v>
      </c>
      <c r="G329" s="145">
        <v>0.85</v>
      </c>
      <c r="H329" s="185"/>
      <c r="I329" s="185"/>
      <c r="J329" s="146"/>
      <c r="K329" s="77"/>
      <c r="L329" s="77"/>
    </row>
    <row r="330" spans="1:12">
      <c r="A330" s="92">
        <v>289</v>
      </c>
      <c r="B330" s="78" t="s">
        <v>357</v>
      </c>
      <c r="C330" s="18">
        <v>1.95</v>
      </c>
      <c r="D330" s="146"/>
      <c r="E330" s="92" t="s">
        <v>337</v>
      </c>
      <c r="F330" s="92" t="s">
        <v>135</v>
      </c>
      <c r="G330" s="145">
        <v>0.8</v>
      </c>
      <c r="H330" s="185"/>
      <c r="I330" s="185"/>
      <c r="J330" s="146"/>
      <c r="K330" s="77"/>
      <c r="L330" s="77"/>
    </row>
    <row r="331" spans="1:12" ht="30">
      <c r="A331" s="92">
        <v>290</v>
      </c>
      <c r="B331" s="78" t="s">
        <v>358</v>
      </c>
      <c r="C331" s="18">
        <f>2*0.9</f>
        <v>1.8</v>
      </c>
      <c r="D331" s="146"/>
      <c r="E331" s="92" t="s">
        <v>337</v>
      </c>
      <c r="F331" s="92" t="s">
        <v>135</v>
      </c>
      <c r="G331" s="145">
        <v>0.85</v>
      </c>
      <c r="H331" s="185"/>
      <c r="I331" s="185"/>
      <c r="J331" s="146"/>
      <c r="K331" s="77"/>
      <c r="L331" s="77"/>
    </row>
    <row r="332" spans="1:12">
      <c r="A332" s="92">
        <v>291</v>
      </c>
      <c r="B332" s="78" t="s">
        <v>359</v>
      </c>
      <c r="C332" s="18">
        <f>2*1.9</f>
        <v>3.8</v>
      </c>
      <c r="D332" s="146"/>
      <c r="E332" s="92" t="s">
        <v>337</v>
      </c>
      <c r="F332" s="92" t="s">
        <v>135</v>
      </c>
      <c r="G332" s="145">
        <v>0.9</v>
      </c>
      <c r="H332" s="185"/>
      <c r="I332" s="185"/>
      <c r="J332" s="146"/>
      <c r="K332" s="77"/>
      <c r="L332" s="77"/>
    </row>
    <row r="333" spans="1:12">
      <c r="A333" s="92">
        <v>292</v>
      </c>
      <c r="B333" s="78" t="s">
        <v>360</v>
      </c>
      <c r="C333" s="18">
        <f>2*1.7</f>
        <v>3.4</v>
      </c>
      <c r="D333" s="178"/>
      <c r="E333" s="92" t="s">
        <v>337</v>
      </c>
      <c r="F333" s="92" t="s">
        <v>135</v>
      </c>
      <c r="G333" s="145">
        <v>0.9</v>
      </c>
      <c r="H333" s="185"/>
      <c r="I333" s="185"/>
      <c r="J333" s="146"/>
      <c r="K333" s="77"/>
      <c r="L333" s="77"/>
    </row>
    <row r="334" spans="1:12" ht="18" customHeight="1">
      <c r="A334" s="92">
        <v>293</v>
      </c>
      <c r="B334" s="78" t="s">
        <v>361</v>
      </c>
      <c r="C334" s="142">
        <f>2*2.9</f>
        <v>5.8</v>
      </c>
      <c r="D334" s="146" t="s">
        <v>362</v>
      </c>
      <c r="E334" s="143" t="s">
        <v>363</v>
      </c>
      <c r="F334" s="92" t="s">
        <v>135</v>
      </c>
      <c r="G334" s="145">
        <v>0.7</v>
      </c>
      <c r="H334" s="146">
        <v>7300</v>
      </c>
      <c r="I334" s="146">
        <v>5800</v>
      </c>
      <c r="J334" s="146"/>
      <c r="K334" s="77"/>
      <c r="L334" s="77"/>
    </row>
    <row r="335" spans="1:12" ht="20.25" customHeight="1">
      <c r="A335" s="92">
        <v>294</v>
      </c>
      <c r="B335" s="78" t="s">
        <v>364</v>
      </c>
      <c r="C335" s="142">
        <f>2*1.6</f>
        <v>3.2</v>
      </c>
      <c r="D335" s="146"/>
      <c r="E335" s="143" t="s">
        <v>363</v>
      </c>
      <c r="F335" s="92" t="s">
        <v>135</v>
      </c>
      <c r="G335" s="145">
        <v>0.75</v>
      </c>
      <c r="H335" s="146"/>
      <c r="I335" s="146"/>
      <c r="J335" s="146"/>
    </row>
    <row r="336" spans="1:12" ht="19.5" customHeight="1">
      <c r="A336" s="92">
        <v>295</v>
      </c>
      <c r="B336" s="78" t="s">
        <v>365</v>
      </c>
      <c r="C336" s="142">
        <f>2*0.5</f>
        <v>1</v>
      </c>
      <c r="D336" s="146"/>
      <c r="E336" s="143" t="s">
        <v>363</v>
      </c>
      <c r="F336" s="92" t="s">
        <v>135</v>
      </c>
      <c r="G336" s="145">
        <v>0.75</v>
      </c>
      <c r="H336" s="146"/>
      <c r="I336" s="146"/>
      <c r="J336" s="146"/>
    </row>
    <row r="337" spans="1:10" ht="17.25" customHeight="1">
      <c r="A337" s="92">
        <v>296</v>
      </c>
      <c r="B337" s="78" t="s">
        <v>366</v>
      </c>
      <c r="C337" s="142">
        <f>2*0.58</f>
        <v>1.1599999999999999</v>
      </c>
      <c r="D337" s="146"/>
      <c r="E337" s="143" t="s">
        <v>363</v>
      </c>
      <c r="F337" s="92" t="s">
        <v>135</v>
      </c>
      <c r="G337" s="145">
        <v>0.75</v>
      </c>
      <c r="H337" s="146"/>
      <c r="I337" s="146"/>
      <c r="J337" s="146"/>
    </row>
    <row r="338" spans="1:10" ht="19.5" customHeight="1">
      <c r="A338" s="92">
        <v>297</v>
      </c>
      <c r="B338" s="78" t="s">
        <v>367</v>
      </c>
      <c r="C338" s="142">
        <v>0.56999999999999995</v>
      </c>
      <c r="D338" s="146"/>
      <c r="E338" s="143" t="s">
        <v>363</v>
      </c>
      <c r="F338" s="92" t="s">
        <v>135</v>
      </c>
      <c r="G338" s="145">
        <v>0.75</v>
      </c>
      <c r="H338" s="146"/>
      <c r="I338" s="146"/>
      <c r="J338" s="146"/>
    </row>
    <row r="339" spans="1:10" ht="15" customHeight="1">
      <c r="A339" s="92">
        <v>298</v>
      </c>
      <c r="B339" s="78" t="s">
        <v>368</v>
      </c>
      <c r="C339" s="142">
        <f>2*0.5</f>
        <v>1</v>
      </c>
      <c r="D339" s="146"/>
      <c r="E339" s="143" t="s">
        <v>363</v>
      </c>
      <c r="F339" s="92" t="s">
        <v>135</v>
      </c>
      <c r="G339" s="145">
        <v>0.55000000000000004</v>
      </c>
      <c r="H339" s="146"/>
      <c r="I339" s="146"/>
      <c r="J339" s="146"/>
    </row>
    <row r="340" spans="1:10" ht="18" customHeight="1">
      <c r="A340" s="92">
        <v>299</v>
      </c>
      <c r="B340" s="78" t="s">
        <v>369</v>
      </c>
      <c r="C340" s="142">
        <f>2*0.5</f>
        <v>1</v>
      </c>
      <c r="D340" s="146"/>
      <c r="E340" s="143" t="s">
        <v>363</v>
      </c>
      <c r="F340" s="92" t="s">
        <v>135</v>
      </c>
      <c r="G340" s="145">
        <v>0.7</v>
      </c>
      <c r="H340" s="146"/>
      <c r="I340" s="146"/>
      <c r="J340" s="146"/>
    </row>
    <row r="341" spans="1:10" ht="15.75" customHeight="1">
      <c r="A341" s="92">
        <v>300</v>
      </c>
      <c r="B341" s="78" t="s">
        <v>370</v>
      </c>
      <c r="C341" s="142">
        <f>2*0.5</f>
        <v>1</v>
      </c>
      <c r="D341" s="146"/>
      <c r="E341" s="143" t="s">
        <v>363</v>
      </c>
      <c r="F341" s="92" t="s">
        <v>135</v>
      </c>
      <c r="G341" s="145">
        <v>0.9</v>
      </c>
      <c r="H341" s="146"/>
      <c r="I341" s="146"/>
      <c r="J341" s="146"/>
    </row>
    <row r="342" spans="1:10" ht="15" customHeight="1">
      <c r="A342" s="92">
        <v>301</v>
      </c>
      <c r="B342" s="78" t="s">
        <v>371</v>
      </c>
      <c r="C342" s="142">
        <f>2*4.2</f>
        <v>8.4</v>
      </c>
      <c r="D342" s="146"/>
      <c r="E342" s="143" t="s">
        <v>363</v>
      </c>
      <c r="F342" s="92" t="s">
        <v>135</v>
      </c>
      <c r="G342" s="145">
        <v>0.85</v>
      </c>
      <c r="H342" s="146"/>
      <c r="I342" s="146"/>
      <c r="J342" s="146"/>
    </row>
    <row r="343" spans="1:10" ht="15.75" customHeight="1">
      <c r="A343" s="92">
        <v>302</v>
      </c>
      <c r="B343" s="78" t="s">
        <v>372</v>
      </c>
      <c r="C343" s="142">
        <f>2*0.56</f>
        <v>1.1200000000000001</v>
      </c>
      <c r="D343" s="146"/>
      <c r="E343" s="143" t="s">
        <v>363</v>
      </c>
      <c r="F343" s="92" t="s">
        <v>135</v>
      </c>
      <c r="G343" s="145">
        <v>0.4</v>
      </c>
      <c r="H343" s="146"/>
      <c r="I343" s="146"/>
      <c r="J343" s="146"/>
    </row>
    <row r="344" spans="1:10" ht="18" customHeight="1">
      <c r="A344" s="92">
        <v>303</v>
      </c>
      <c r="B344" s="78" t="s">
        <v>373</v>
      </c>
      <c r="C344" s="142">
        <f>2*0.26</f>
        <v>0.52</v>
      </c>
      <c r="D344" s="146"/>
      <c r="E344" s="143" t="s">
        <v>363</v>
      </c>
      <c r="F344" s="92" t="s">
        <v>135</v>
      </c>
      <c r="G344" s="145">
        <v>0.4</v>
      </c>
      <c r="H344" s="146"/>
      <c r="I344" s="146"/>
      <c r="J344" s="146"/>
    </row>
    <row r="345" spans="1:10">
      <c r="A345" s="92">
        <v>304</v>
      </c>
      <c r="B345" s="78" t="s">
        <v>374</v>
      </c>
      <c r="C345" s="142">
        <f>2*0.75</f>
        <v>1.5</v>
      </c>
      <c r="D345" s="146"/>
      <c r="E345" s="143" t="s">
        <v>363</v>
      </c>
      <c r="F345" s="92" t="s">
        <v>135</v>
      </c>
      <c r="G345" s="145">
        <v>0.45</v>
      </c>
      <c r="H345" s="146"/>
      <c r="I345" s="146"/>
      <c r="J345" s="146"/>
    </row>
    <row r="346" spans="1:10">
      <c r="A346" s="92">
        <v>305</v>
      </c>
      <c r="B346" s="78" t="s">
        <v>375</v>
      </c>
      <c r="C346" s="142">
        <f>2*2</f>
        <v>4</v>
      </c>
      <c r="D346" s="146"/>
      <c r="E346" s="143" t="s">
        <v>363</v>
      </c>
      <c r="F346" s="92" t="s">
        <v>135</v>
      </c>
      <c r="G346" s="145">
        <v>0.5</v>
      </c>
      <c r="H346" s="146"/>
      <c r="I346" s="146"/>
      <c r="J346" s="146"/>
    </row>
    <row r="347" spans="1:10">
      <c r="A347" s="92">
        <v>306</v>
      </c>
      <c r="B347" s="78" t="s">
        <v>376</v>
      </c>
      <c r="C347" s="142">
        <f>2*2.65</f>
        <v>5.3</v>
      </c>
      <c r="D347" s="146"/>
      <c r="E347" s="143" t="s">
        <v>363</v>
      </c>
      <c r="F347" s="92" t="s">
        <v>135</v>
      </c>
      <c r="G347" s="145">
        <v>0.8</v>
      </c>
      <c r="H347" s="146"/>
      <c r="I347" s="146"/>
      <c r="J347" s="146"/>
    </row>
    <row r="348" spans="1:10">
      <c r="A348" s="92">
        <v>307</v>
      </c>
      <c r="B348" s="78" t="s">
        <v>377</v>
      </c>
      <c r="C348" s="142">
        <f>2*1.75</f>
        <v>3.5</v>
      </c>
      <c r="D348" s="146"/>
      <c r="E348" s="143" t="s">
        <v>363</v>
      </c>
      <c r="F348" s="92" t="s">
        <v>135</v>
      </c>
      <c r="G348" s="145">
        <v>0.8</v>
      </c>
      <c r="H348" s="146"/>
      <c r="I348" s="146"/>
      <c r="J348" s="146"/>
    </row>
    <row r="349" spans="1:10">
      <c r="A349" s="92">
        <v>308</v>
      </c>
      <c r="B349" s="78" t="s">
        <v>378</v>
      </c>
      <c r="C349" s="142">
        <f>2*1.75</f>
        <v>3.5</v>
      </c>
      <c r="D349" s="146" t="s">
        <v>441</v>
      </c>
      <c r="E349" s="143" t="s">
        <v>363</v>
      </c>
      <c r="F349" s="92" t="s">
        <v>135</v>
      </c>
      <c r="G349" s="145">
        <v>0.8</v>
      </c>
      <c r="H349" s="186" t="s">
        <v>423</v>
      </c>
      <c r="I349" s="186" t="s">
        <v>423</v>
      </c>
      <c r="J349" s="146" t="s">
        <v>422</v>
      </c>
    </row>
    <row r="350" spans="1:10">
      <c r="A350" s="92">
        <v>309</v>
      </c>
      <c r="B350" s="78" t="s">
        <v>379</v>
      </c>
      <c r="C350" s="142">
        <f>2*0.69</f>
        <v>1.38</v>
      </c>
      <c r="D350" s="146"/>
      <c r="E350" s="143" t="s">
        <v>363</v>
      </c>
      <c r="F350" s="92" t="s">
        <v>135</v>
      </c>
      <c r="G350" s="145">
        <v>0.8</v>
      </c>
      <c r="H350" s="146"/>
      <c r="I350" s="146"/>
      <c r="J350" s="146"/>
    </row>
    <row r="351" spans="1:10">
      <c r="A351" s="92">
        <v>310</v>
      </c>
      <c r="B351" s="78" t="s">
        <v>380</v>
      </c>
      <c r="C351" s="142">
        <f>2*0.425</f>
        <v>0.85</v>
      </c>
      <c r="D351" s="146"/>
      <c r="E351" s="143" t="s">
        <v>363</v>
      </c>
      <c r="F351" s="92" t="s">
        <v>135</v>
      </c>
      <c r="G351" s="145">
        <v>0.85</v>
      </c>
      <c r="H351" s="146"/>
      <c r="I351" s="146"/>
      <c r="J351" s="146"/>
    </row>
    <row r="352" spans="1:10">
      <c r="A352" s="92">
        <v>311</v>
      </c>
      <c r="B352" s="78" t="s">
        <v>381</v>
      </c>
      <c r="C352" s="142">
        <v>1.3</v>
      </c>
      <c r="D352" s="146"/>
      <c r="E352" s="143" t="s">
        <v>363</v>
      </c>
      <c r="F352" s="92" t="s">
        <v>135</v>
      </c>
      <c r="G352" s="145">
        <v>0.8</v>
      </c>
      <c r="H352" s="146"/>
      <c r="I352" s="146"/>
      <c r="J352" s="146"/>
    </row>
    <row r="353" spans="1:10">
      <c r="A353" s="92">
        <v>312</v>
      </c>
      <c r="B353" s="78" t="s">
        <v>382</v>
      </c>
      <c r="C353" s="142">
        <f>2*0.926</f>
        <v>1.8520000000000001</v>
      </c>
      <c r="D353" s="146"/>
      <c r="E353" s="143" t="s">
        <v>363</v>
      </c>
      <c r="F353" s="92" t="s">
        <v>135</v>
      </c>
      <c r="G353" s="112">
        <v>0.7</v>
      </c>
      <c r="H353" s="146"/>
      <c r="I353" s="146"/>
      <c r="J353" s="146"/>
    </row>
    <row r="354" spans="1:10">
      <c r="A354" s="92">
        <v>313</v>
      </c>
      <c r="B354" s="78" t="s">
        <v>383</v>
      </c>
      <c r="C354" s="142">
        <f>2*0.25</f>
        <v>0.5</v>
      </c>
      <c r="D354" s="146"/>
      <c r="E354" s="143" t="s">
        <v>363</v>
      </c>
      <c r="F354" s="92" t="s">
        <v>135</v>
      </c>
      <c r="G354" s="112">
        <v>0.5</v>
      </c>
      <c r="H354" s="146"/>
      <c r="I354" s="146"/>
      <c r="J354" s="146"/>
    </row>
    <row r="355" spans="1:10">
      <c r="A355" s="92">
        <v>314</v>
      </c>
      <c r="B355" s="78" t="s">
        <v>384</v>
      </c>
      <c r="C355" s="142">
        <f>2*2</f>
        <v>4</v>
      </c>
      <c r="D355" s="146"/>
      <c r="E355" s="143" t="s">
        <v>363</v>
      </c>
      <c r="F355" s="92" t="s">
        <v>135</v>
      </c>
      <c r="G355" s="112">
        <v>0.7</v>
      </c>
      <c r="H355" s="146"/>
      <c r="I355" s="146"/>
      <c r="J355" s="146"/>
    </row>
    <row r="356" spans="1:10">
      <c r="A356" s="92">
        <v>315</v>
      </c>
      <c r="B356" s="78" t="s">
        <v>385</v>
      </c>
      <c r="C356" s="142">
        <f>2*4</f>
        <v>8</v>
      </c>
      <c r="D356" s="146"/>
      <c r="E356" s="143" t="s">
        <v>363</v>
      </c>
      <c r="F356" s="92" t="s">
        <v>135</v>
      </c>
      <c r="G356" s="112">
        <v>0.7</v>
      </c>
      <c r="H356" s="146"/>
      <c r="I356" s="146"/>
      <c r="J356" s="146"/>
    </row>
    <row r="357" spans="1:10">
      <c r="A357" s="92">
        <v>316</v>
      </c>
      <c r="B357" s="78" t="s">
        <v>386</v>
      </c>
      <c r="C357" s="142">
        <f>2*0.55</f>
        <v>1.1000000000000001</v>
      </c>
      <c r="D357" s="146"/>
      <c r="E357" s="143" t="s">
        <v>363</v>
      </c>
      <c r="F357" s="92" t="s">
        <v>135</v>
      </c>
      <c r="G357" s="112">
        <v>0.5</v>
      </c>
      <c r="H357" s="146"/>
      <c r="I357" s="146"/>
      <c r="J357" s="146"/>
    </row>
  </sheetData>
  <mergeCells count="109">
    <mergeCell ref="D310:D333"/>
    <mergeCell ref="D334:D348"/>
    <mergeCell ref="D349:D357"/>
    <mergeCell ref="D165:D179"/>
    <mergeCell ref="D191:D210"/>
    <mergeCell ref="H310:H333"/>
    <mergeCell ref="J290:J309"/>
    <mergeCell ref="I310:I333"/>
    <mergeCell ref="I334:I348"/>
    <mergeCell ref="J310:J348"/>
    <mergeCell ref="H334:H348"/>
    <mergeCell ref="H349:H357"/>
    <mergeCell ref="I349:I357"/>
    <mergeCell ref="J349:J357"/>
    <mergeCell ref="J272:J287"/>
    <mergeCell ref="H233:H244"/>
    <mergeCell ref="I233:I244"/>
    <mergeCell ref="I247:I269"/>
    <mergeCell ref="H247:H269"/>
    <mergeCell ref="J214:J228"/>
    <mergeCell ref="H214:H228"/>
    <mergeCell ref="I214:I228"/>
    <mergeCell ref="H290:H309"/>
    <mergeCell ref="I290:I309"/>
    <mergeCell ref="D47:D72"/>
    <mergeCell ref="A188:J188"/>
    <mergeCell ref="A231:B231"/>
    <mergeCell ref="D233:D269"/>
    <mergeCell ref="J233:J244"/>
    <mergeCell ref="A230:B230"/>
    <mergeCell ref="D135:D141"/>
    <mergeCell ref="A164:J164"/>
    <mergeCell ref="A213:B213"/>
    <mergeCell ref="D214:D228"/>
    <mergeCell ref="G88:G89"/>
    <mergeCell ref="H88:H89"/>
    <mergeCell ref="J247:J269"/>
    <mergeCell ref="F88:F89"/>
    <mergeCell ref="G73:G79"/>
    <mergeCell ref="H73:H79"/>
    <mergeCell ref="I73:I79"/>
    <mergeCell ref="D88:D113"/>
    <mergeCell ref="J88:J113"/>
    <mergeCell ref="I88:I113"/>
    <mergeCell ref="G17:G21"/>
    <mergeCell ref="H17:H21"/>
    <mergeCell ref="I17:I21"/>
    <mergeCell ref="G22:G23"/>
    <mergeCell ref="H22:H23"/>
    <mergeCell ref="I22:I23"/>
    <mergeCell ref="J24:J32"/>
    <mergeCell ref="J47:J72"/>
    <mergeCell ref="I47:I72"/>
    <mergeCell ref="G47:G72"/>
    <mergeCell ref="H47:H72"/>
    <mergeCell ref="J33:J46"/>
    <mergeCell ref="D22:D32"/>
    <mergeCell ref="D33:D46"/>
    <mergeCell ref="G41:G44"/>
    <mergeCell ref="H41:H44"/>
    <mergeCell ref="I41:I44"/>
    <mergeCell ref="G45:G46"/>
    <mergeCell ref="H45:H46"/>
    <mergeCell ref="I45:I46"/>
    <mergeCell ref="G24:G32"/>
    <mergeCell ref="H24:H32"/>
    <mergeCell ref="I24:I32"/>
    <mergeCell ref="G33:G40"/>
    <mergeCell ref="H33:H40"/>
    <mergeCell ref="I33:I40"/>
    <mergeCell ref="A2:J2"/>
    <mergeCell ref="A3:J3"/>
    <mergeCell ref="A5:J5"/>
    <mergeCell ref="A289:J289"/>
    <mergeCell ref="A7:J7"/>
    <mergeCell ref="A11:J11"/>
    <mergeCell ref="A85:J85"/>
    <mergeCell ref="D117:D127"/>
    <mergeCell ref="D130:D134"/>
    <mergeCell ref="J12:J21"/>
    <mergeCell ref="G12:G15"/>
    <mergeCell ref="D180:D186"/>
    <mergeCell ref="B190:E190"/>
    <mergeCell ref="A212:D212"/>
    <mergeCell ref="H12:H15"/>
    <mergeCell ref="I12:I15"/>
    <mergeCell ref="J22:J23"/>
    <mergeCell ref="D272:D287"/>
    <mergeCell ref="H272:H287"/>
    <mergeCell ref="I272:I287"/>
    <mergeCell ref="D12:D15"/>
    <mergeCell ref="D17:D21"/>
    <mergeCell ref="D154:D162"/>
    <mergeCell ref="J154:J162"/>
    <mergeCell ref="D291:D309"/>
    <mergeCell ref="D73:D79"/>
    <mergeCell ref="D80:D83"/>
    <mergeCell ref="G80:G83"/>
    <mergeCell ref="H80:H83"/>
    <mergeCell ref="I80:I83"/>
    <mergeCell ref="J73:J79"/>
    <mergeCell ref="J80:J83"/>
    <mergeCell ref="J116:J127"/>
    <mergeCell ref="J130:J153"/>
    <mergeCell ref="D143:D153"/>
    <mergeCell ref="J165:J186"/>
    <mergeCell ref="J191:J210"/>
    <mergeCell ref="H191:H210"/>
    <mergeCell ref="I191:I210"/>
  </mergeCells>
  <pageMargins left="0.47244094488188981" right="0.31496062992125984" top="0.35433070866141736" bottom="0.51181102362204722" header="0.31496062992125984" footer="0.31496062992125984"/>
  <pageSetup paperSize="9" scale="67" orientation="landscape" r:id="rId1"/>
  <headerFooter>
    <oddFooter>&amp;L&amp;"Times New Roman,Bold"PWD, Govt. of NCT of Delhi&amp;R&amp;"Times New Roman,Bold"Page No.  &amp;P</oddFooter>
  </headerFooter>
  <rowBreaks count="10" manualBreakCount="10">
    <brk id="46" max="9" man="1"/>
    <brk id="79" max="9" man="1"/>
    <brk id="113" max="9" man="1"/>
    <brk id="153" max="9" man="1"/>
    <brk id="186" max="9" man="1"/>
    <brk id="228" max="9" man="1"/>
    <brk id="269" max="9" man="1"/>
    <brk id="309" max="9" man="1"/>
    <brk id="348" max="9" man="1"/>
    <brk id="3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Zone </vt:lpstr>
      <vt:lpstr>'East Zone '!Print_Area</vt:lpstr>
      <vt:lpstr>'East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2017-06-12T06:35:25Z</dcterms:modified>
</cp:coreProperties>
</file>