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 activeTab="1"/>
  </bookViews>
  <sheets>
    <sheet name="Desilting Report" sheetId="10" r:id="rId1"/>
    <sheet name="Abstract " sheetId="8" r:id="rId2"/>
  </sheets>
  <definedNames>
    <definedName name="_xlnm._FilterDatabase" localSheetId="0" hidden="1">'Desilting Report'!#REF!</definedName>
    <definedName name="_xlnm.Print_Area" localSheetId="1">'Abstract '!$A$1:$K$13</definedName>
    <definedName name="_xlnm.Print_Area" localSheetId="0">'Desilting Report'!$A$1:$I$386</definedName>
    <definedName name="_xlnm.Print_Titles" localSheetId="0">'Desilting Report'!$8:$10</definedName>
  </definedNames>
  <calcPr calcId="152511"/>
</workbook>
</file>

<file path=xl/calcChain.xml><?xml version="1.0" encoding="utf-8"?>
<calcChain xmlns="http://schemas.openxmlformats.org/spreadsheetml/2006/main">
  <c r="C204" i="10" l="1"/>
  <c r="C201" i="10"/>
  <c r="C200" i="10"/>
  <c r="C199" i="10"/>
  <c r="C197" i="10"/>
  <c r="C196" i="10"/>
  <c r="C195" i="10"/>
  <c r="C194" i="10"/>
  <c r="C193" i="10"/>
  <c r="C192" i="10"/>
  <c r="L191" i="10"/>
  <c r="M191" i="10" s="1"/>
  <c r="L190" i="10"/>
  <c r="M190" i="10" s="1"/>
  <c r="C188" i="10"/>
  <c r="C187" i="10"/>
  <c r="L186" i="10"/>
  <c r="M186" i="10" s="1"/>
  <c r="C186" i="10"/>
  <c r="L185" i="10"/>
  <c r="M185" i="10" s="1"/>
  <c r="C185" i="10"/>
  <c r="J185" i="10" s="1"/>
  <c r="A186" i="10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L184" i="10"/>
  <c r="M184" i="10" s="1"/>
  <c r="C184" i="10"/>
  <c r="L182" i="10"/>
  <c r="M182" i="10" s="1"/>
  <c r="M181" i="10"/>
  <c r="L181" i="10"/>
  <c r="L180" i="10"/>
  <c r="M180" i="10" s="1"/>
  <c r="L179" i="10"/>
  <c r="M179" i="10" s="1"/>
  <c r="L178" i="10"/>
  <c r="M178" i="10" s="1"/>
  <c r="L177" i="10"/>
  <c r="M177" i="10" s="1"/>
  <c r="L173" i="10"/>
  <c r="M173" i="10" s="1"/>
  <c r="M172" i="10"/>
  <c r="L172" i="10"/>
  <c r="J172" i="10"/>
  <c r="L171" i="10"/>
  <c r="M171" i="10" s="1"/>
  <c r="M165" i="10"/>
  <c r="L165" i="10"/>
  <c r="J165" i="10"/>
  <c r="M164" i="10"/>
  <c r="L164" i="10"/>
  <c r="J164" i="10"/>
  <c r="L163" i="10"/>
  <c r="M163" i="10" s="1"/>
  <c r="M162" i="10"/>
  <c r="L162" i="10"/>
  <c r="L161" i="10"/>
  <c r="M161" i="10" s="1"/>
  <c r="L160" i="10"/>
  <c r="M160" i="10" s="1"/>
  <c r="L159" i="10"/>
  <c r="M159" i="10" s="1"/>
  <c r="N158" i="10"/>
  <c r="L158" i="10"/>
  <c r="M158" i="10" s="1"/>
  <c r="M157" i="10"/>
  <c r="L157" i="10"/>
  <c r="L153" i="10"/>
  <c r="M153" i="10" s="1"/>
  <c r="L149" i="10"/>
  <c r="M149" i="10" s="1"/>
  <c r="L148" i="10"/>
  <c r="M148" i="10" s="1"/>
  <c r="L147" i="10"/>
  <c r="M147" i="10" s="1"/>
  <c r="L146" i="10"/>
  <c r="M146" i="10" s="1"/>
  <c r="M145" i="10"/>
  <c r="L145" i="10"/>
  <c r="L144" i="10"/>
  <c r="M144" i="10" s="1"/>
  <c r="M143" i="10"/>
  <c r="L143" i="10"/>
  <c r="L142" i="10"/>
  <c r="M142" i="10" s="1"/>
  <c r="L141" i="10"/>
  <c r="M141" i="10" s="1"/>
  <c r="L140" i="10"/>
  <c r="M140" i="10" s="1"/>
  <c r="L139" i="10"/>
  <c r="M139" i="10" s="1"/>
  <c r="L138" i="10"/>
  <c r="M138" i="10" s="1"/>
  <c r="M137" i="10"/>
  <c r="L137" i="10"/>
  <c r="L136" i="10"/>
  <c r="M136" i="10" s="1"/>
  <c r="M135" i="10"/>
  <c r="L135" i="10"/>
  <c r="R134" i="10"/>
  <c r="L134" i="10"/>
  <c r="M134" i="10" s="1"/>
  <c r="R133" i="10"/>
  <c r="L133" i="10"/>
  <c r="M133" i="10" s="1"/>
  <c r="L132" i="10"/>
  <c r="M132" i="10" s="1"/>
  <c r="L131" i="10"/>
  <c r="M131" i="10" s="1"/>
  <c r="M130" i="10"/>
  <c r="L130" i="10"/>
  <c r="L129" i="10"/>
  <c r="M129" i="10" s="1"/>
  <c r="M128" i="10"/>
  <c r="L128" i="10"/>
  <c r="H7" i="8"/>
  <c r="J296" i="10"/>
  <c r="J295" i="10"/>
  <c r="L284" i="10"/>
  <c r="M284" i="10" s="1"/>
  <c r="J284" i="10"/>
  <c r="L283" i="10"/>
  <c r="M283" i="10" s="1"/>
  <c r="J283" i="10"/>
  <c r="L212" i="10"/>
  <c r="M212" i="10" s="1"/>
  <c r="J212" i="10"/>
  <c r="M211" i="10"/>
  <c r="L211" i="10"/>
  <c r="J211" i="10"/>
  <c r="H8" i="8"/>
  <c r="M121" i="10" l="1"/>
  <c r="N121" i="10" s="1"/>
  <c r="M120" i="10"/>
  <c r="N120" i="10" s="1"/>
  <c r="M117" i="10"/>
  <c r="N117" i="10" s="1"/>
  <c r="M113" i="10"/>
  <c r="N113" i="10" s="1"/>
  <c r="M112" i="10"/>
  <c r="N112" i="10" s="1"/>
  <c r="M111" i="10"/>
  <c r="N111" i="10" s="1"/>
  <c r="M110" i="10"/>
  <c r="N110" i="10" s="1"/>
  <c r="N107" i="10"/>
  <c r="M107" i="10"/>
  <c r="M106" i="10"/>
  <c r="N106" i="10" s="1"/>
  <c r="M105" i="10"/>
  <c r="N105" i="10" s="1"/>
  <c r="N104" i="10"/>
  <c r="M104" i="10"/>
  <c r="M103" i="10"/>
  <c r="N103" i="10" s="1"/>
  <c r="M102" i="10"/>
  <c r="N102" i="10" s="1"/>
  <c r="M101" i="10"/>
  <c r="N101" i="10" s="1"/>
  <c r="M100" i="10"/>
  <c r="N100" i="10" s="1"/>
  <c r="M99" i="10"/>
  <c r="N99" i="10" s="1"/>
  <c r="M98" i="10"/>
  <c r="N98" i="10" s="1"/>
  <c r="M97" i="10"/>
  <c r="N97" i="10" s="1"/>
  <c r="M96" i="10"/>
  <c r="N96" i="10" s="1"/>
  <c r="M95" i="10"/>
  <c r="N95" i="10" s="1"/>
  <c r="M94" i="10"/>
  <c r="N94" i="10" s="1"/>
  <c r="M92" i="10"/>
  <c r="N92" i="10" s="1"/>
  <c r="M91" i="10"/>
  <c r="N91" i="10" s="1"/>
  <c r="M90" i="10"/>
  <c r="N90" i="10" s="1"/>
  <c r="M89" i="10"/>
  <c r="N89" i="10" s="1"/>
  <c r="M88" i="10"/>
  <c r="N88" i="10" s="1"/>
  <c r="M87" i="10"/>
  <c r="N87" i="10" s="1"/>
  <c r="M86" i="10"/>
  <c r="N86" i="10" s="1"/>
  <c r="M85" i="10"/>
  <c r="N85" i="10" s="1"/>
  <c r="M84" i="10"/>
  <c r="N84" i="10" s="1"/>
  <c r="M83" i="10"/>
  <c r="N83" i="10" s="1"/>
  <c r="M82" i="10"/>
  <c r="N82" i="10" s="1"/>
  <c r="M81" i="10"/>
  <c r="N81" i="10" s="1"/>
  <c r="A81" i="10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11" i="10" s="1"/>
  <c r="A112" i="10" s="1"/>
  <c r="A113" i="10" s="1"/>
  <c r="A114" i="10" s="1"/>
  <c r="A117" i="10" s="1"/>
  <c r="A118" i="10" s="1"/>
  <c r="A119" i="10" s="1"/>
  <c r="M80" i="10"/>
  <c r="N80" i="10" s="1"/>
  <c r="H5" i="8"/>
  <c r="H6" i="8"/>
  <c r="H9" i="8"/>
  <c r="G10" i="8" l="1"/>
  <c r="F10" i="8"/>
  <c r="E10" i="8"/>
  <c r="D10" i="8"/>
  <c r="L210" i="10" l="1"/>
  <c r="M210" i="10" s="1"/>
  <c r="J210" i="10"/>
  <c r="C10" i="8" l="1"/>
  <c r="H10" i="8" l="1"/>
  <c r="K10" i="8"/>
  <c r="J10" i="8"/>
  <c r="I10" i="8"/>
</calcChain>
</file>

<file path=xl/sharedStrings.xml><?xml version="1.0" encoding="utf-8"?>
<sst xmlns="http://schemas.openxmlformats.org/spreadsheetml/2006/main" count="1709" uniqueCount="524">
  <si>
    <t>JE in charge /
Mobile No.</t>
  </si>
  <si>
    <t>AE in charge  /
Mobile No.</t>
  </si>
  <si>
    <t>EE in charge  /
Mobile No.</t>
  </si>
  <si>
    <t>30.05.16</t>
  </si>
  <si>
    <t>No Drain</t>
  </si>
  <si>
    <t>Name of Road</t>
  </si>
  <si>
    <t>Date of Start of De-silting</t>
  </si>
  <si>
    <t>Date of completion of De-silting</t>
  </si>
  <si>
    <t>Length of Road</t>
  </si>
  <si>
    <t>% Progress</t>
  </si>
  <si>
    <t>Circle/Div. :- (North East) Road M/ Division M-213</t>
  </si>
  <si>
    <t>Road No. 66</t>
  </si>
  <si>
    <t>31.01.2016</t>
  </si>
  <si>
    <t>30.05.2016</t>
  </si>
  <si>
    <t>Sh. Virender Kumar
9205135595</t>
  </si>
  <si>
    <t>Sh. K.P.Singh 
9810438957</t>
  </si>
  <si>
    <t>Road No. 59 (Rd 3450m to 6450m)</t>
  </si>
  <si>
    <t xml:space="preserve">Not Required </t>
  </si>
  <si>
    <t xml:space="preserve">Garhi Mendu Road </t>
  </si>
  <si>
    <t>Gamri Road</t>
  </si>
  <si>
    <t>07.011.2015</t>
  </si>
  <si>
    <t>Main Road Maujpur</t>
  </si>
  <si>
    <t>15.06.2016</t>
  </si>
  <si>
    <t>Loni Road Wazirabad Road to U.P. Border</t>
  </si>
  <si>
    <t>01.03.2016</t>
  </si>
  <si>
    <t>29.04.2016</t>
  </si>
  <si>
    <t>Sh. Sanjeev Kumar
9716311561</t>
  </si>
  <si>
    <t>Road No. 59 ( Rd 0m to  3450m)</t>
  </si>
  <si>
    <t>28.04.2016</t>
  </si>
  <si>
    <t>Dividing road from Wazirabad Road red light to DTC Depot near H. No. B-5/18, Yamuna Vihar, Delhi</t>
  </si>
  <si>
    <t xml:space="preserve">Gokulpuri Main Road </t>
  </si>
  <si>
    <t>Main Road Noor –E-Illahi Road</t>
  </si>
  <si>
    <t>Yamuna Vihar Road  (C-1 To C-4)</t>
  </si>
  <si>
    <t>Tanki road to Mobin Chowk</t>
  </si>
  <si>
    <t>07.01.2015</t>
  </si>
  <si>
    <t>04.05.2016</t>
  </si>
  <si>
    <t>Road No. 63</t>
  </si>
  <si>
    <t>19.02.2016</t>
  </si>
  <si>
    <t>30.06.2016</t>
  </si>
  <si>
    <t>Sewadham Road</t>
  </si>
  <si>
    <t>Bank Colony Road along western Side of Mandoli Jail Complex</t>
  </si>
  <si>
    <t>Road No. 62  (Road No. 70 to Apsara Border)</t>
  </si>
  <si>
    <t>28.01.2016</t>
  </si>
  <si>
    <t>Sh. Ram Bir Sharma
8800924701</t>
  </si>
  <si>
    <t>Road No. 70  (Seemapuri to Tahir Pur T-Point)</t>
  </si>
  <si>
    <t>24.02.2016</t>
  </si>
  <si>
    <t>22.06.2016</t>
  </si>
  <si>
    <t xml:space="preserve">GTB Road (From Road No. 64 to Road No. 68) </t>
  </si>
  <si>
    <t xml:space="preserve">Seemapuri Road from Road  No. 62 to 64   </t>
  </si>
  <si>
    <t xml:space="preserve">LIC Road (from Malaria office MCD to GT Road)  </t>
  </si>
  <si>
    <t>Road along Divider road to pummy sweet at Gurudwara road)</t>
  </si>
  <si>
    <t xml:space="preserve">Gurudwara Road from DTC bus depot Road No. 70 to GTB Hospital road </t>
  </si>
  <si>
    <t xml:space="preserve">Road infront of Hans Raj Public School (Divider Road to Gurudwara road) </t>
  </si>
  <si>
    <t>Road from T-point, L-pocket to R Block small
 rotary</t>
  </si>
  <si>
    <t xml:space="preserve">GTB Hospital Road (From GT Road to Aggarwal Sweet Dilshad Garden) </t>
  </si>
  <si>
    <t xml:space="preserve">R-Block Road (From Divider road Agarwal sweet to GT Road) </t>
  </si>
  <si>
    <t>Road No. 62 (J &amp; K pocket) to petrol pump GT Road (infront of Red Crosss society).</t>
  </si>
  <si>
    <t xml:space="preserve">Road from Gurudwara road (T-point of Kalander Colony) to Gauri Shankar Mandir     </t>
  </si>
  <si>
    <t xml:space="preserve">Road from Divider Road (Mukherjee Public School to Sant Ram Public School at Gurudwara road) </t>
  </si>
  <si>
    <t xml:space="preserve">New Seemapuri Road from Road No. 64 (Mother Dairy) to Road No. 62 near maszid  </t>
  </si>
  <si>
    <t xml:space="preserve">Road from LIC Colony (T-Point to rotary at Telephone Exchange)   </t>
  </si>
  <si>
    <t>Road No. 64 Swami Dayanand Hospital to DLF More (U.P. Border)</t>
  </si>
  <si>
    <t>Sh. Deepak Kumar Shrivastava
9899601254</t>
  </si>
  <si>
    <t>Mandoli Road (From Loni Road to Nand Nagri Railway crossing)</t>
  </si>
  <si>
    <t>Divider Road from Seemapuri road to Road No. 64 (near SDN Hospital)</t>
  </si>
  <si>
    <t>CNG Petrol Pump to deer park (Divider road) west side</t>
  </si>
  <si>
    <t>CNG Petrol Pump to deer park (Divider road) east side</t>
  </si>
  <si>
    <t>From Rajiv Gandhi super hospital specialty hospital to GTB hospital road</t>
  </si>
  <si>
    <t>Road from  GT Road to Road No. 64 via Telephone exchange</t>
  </si>
  <si>
    <t>From Road No. 68 (petrol pump) to E-pocket GTB enclave police booth near Nutan Vidya Mandir public school</t>
  </si>
  <si>
    <t>From Road No. 69 MIG Flat to GTB Hospital Road Via Nutan Vidya Mandir public school</t>
  </si>
  <si>
    <t>Road along khel parisor from NVM school to Green field public school.</t>
  </si>
  <si>
    <t>17.02.2016</t>
  </si>
  <si>
    <t>14.08.2016</t>
  </si>
  <si>
    <t>Sh. Rahul Vashistha   
9560599842</t>
  </si>
  <si>
    <t>Loni Road G.T. Road to Loni Gole Chakkar</t>
  </si>
  <si>
    <t>22.01.2016</t>
  </si>
  <si>
    <t>Road No. 65</t>
  </si>
  <si>
    <t>Road No. 69</t>
  </si>
  <si>
    <t>20.02.2016</t>
  </si>
  <si>
    <t>18.08.2016</t>
  </si>
  <si>
    <t>Tanga Stand Road from road no. 68 to Wazirabad Road.</t>
  </si>
  <si>
    <t>Babarpur Road (From Road No.66 to G.T. Road)</t>
  </si>
  <si>
    <t>15.05.2016</t>
  </si>
  <si>
    <t>Main Road LIG Flats, East of Loni Road from Loni Road to community centre Ashok Nagar.</t>
  </si>
  <si>
    <t>Main Road LIG flats, Loni Road to Govt. S.S. School Ashok Nagar.</t>
  </si>
  <si>
    <t>Captain javed Ali Marg</t>
  </si>
  <si>
    <t>Shastri Park To  Khajuri Chowk</t>
  </si>
  <si>
    <t>Sh. Hanuman Prasad Meena 9810309474</t>
  </si>
  <si>
    <t>E.A. Road</t>
  </si>
  <si>
    <t>Sh. Manoj Kasana 9650094555</t>
  </si>
  <si>
    <t>Seelmapur Road from Road No. 66 to Dhalav.</t>
  </si>
  <si>
    <t>29.03.2016</t>
  </si>
  <si>
    <t>G.T. Road Old Yamuna bridge to Y Point</t>
  </si>
  <si>
    <t>Zero Pusta to Bharampuri culvert</t>
  </si>
  <si>
    <t>01.02.2016</t>
  </si>
  <si>
    <t>Road No. 71 A</t>
  </si>
  <si>
    <t>Shiva Khand Road</t>
  </si>
  <si>
    <t>Shahdara Road</t>
  </si>
  <si>
    <t>Gandhi Nagar Road</t>
  </si>
  <si>
    <t>Name of MLA :-       Sh. Manoj Kumar</t>
  </si>
  <si>
    <t>Name of Constituency :-  Kondli AC (56)</t>
  </si>
  <si>
    <t>Road from Live stock market to Gali No. 7 Block - C in Ghazipur Dairy Farm.</t>
  </si>
  <si>
    <t>15.05.16</t>
  </si>
  <si>
    <t>29.06.16</t>
  </si>
  <si>
    <t>Mohd. Mustaqueem/
9560834310</t>
  </si>
  <si>
    <t>Sh. S.K.Gupta/ 
8447748410</t>
  </si>
  <si>
    <t>Sh. Iqbal Singh
9910925748</t>
  </si>
  <si>
    <t>Road from NH-24 to Hindon cut near Ghazipur Slaughter House.</t>
  </si>
  <si>
    <t>16.05.16</t>
  </si>
  <si>
    <t>30.06.16</t>
  </si>
  <si>
    <t>NH-24 Ghazipur to Kondli Bridge.</t>
  </si>
  <si>
    <t>14.05.16</t>
  </si>
  <si>
    <t xml:space="preserve">Dharamshilla Road </t>
  </si>
  <si>
    <t>Sh. Y.P. Singh/
9910554287</t>
  </si>
  <si>
    <t>Sh. Iqbal Singh/
9910925748</t>
  </si>
  <si>
    <t>Saheed Budh Singh Marg</t>
  </si>
  <si>
    <t xml:space="preserve">Dallupura Road </t>
  </si>
  <si>
    <t>M.P. Road No. 102</t>
  </si>
  <si>
    <t>M.P Road No. 108</t>
  </si>
  <si>
    <t>M.P Road 109</t>
  </si>
  <si>
    <t>Road from Kondli Village up Gharoli Village X-ing.</t>
  </si>
  <si>
    <t>Road along Shiv Mandir in Gharoli Dairy Farm 'B' Block.</t>
  </si>
  <si>
    <t>EWS Flats to DDA Market Mayur Vihar Ph.-III X-ing upto Agarwal Sweet Shop.</t>
  </si>
  <si>
    <t>Main road between A &amp; B Block New Kondli.</t>
  </si>
  <si>
    <t>Road from High land Apptt. To Soochna Apptt. In Vasundhara Enclave.</t>
  </si>
  <si>
    <t xml:space="preserve">Road from Manav Ashray Apptt. To Hindon Apptt. In Vasundhara Enclave </t>
  </si>
  <si>
    <t>Road from Dashmesh Public School to Delux Apptt. Via Mahesh Apptt. In Vasundhara Enclave.</t>
  </si>
  <si>
    <t>Bhagvan Mahavir Swami Marg.</t>
  </si>
  <si>
    <t>Sameer Bhan Marg</t>
  </si>
  <si>
    <t xml:space="preserve">Road from Cell Apartment to Angel Public School in Vasundhara Enclave. </t>
  </si>
  <si>
    <t>Road from Dainik Janyug Apartment to Hindon Apartment (Budh Singh Marg).</t>
  </si>
  <si>
    <t>From Kondli Bridge to Porta Cabin MCD Primary School.</t>
  </si>
  <si>
    <t>Road between Pocket A-1 &amp; A-2 Mayur Vihar Ph-III (Gurudwara Road)</t>
  </si>
  <si>
    <t>Road between Block No. 12 and 13 from Khichripur Chowk to Kalyanvas Road.</t>
  </si>
  <si>
    <t>10.05.16</t>
  </si>
  <si>
    <t>Sh. Amit Singhal/
9971032115</t>
  </si>
  <si>
    <t>Sh. H.C. Bhatt/
9990601811</t>
  </si>
  <si>
    <t>Road between Block No. 11-15 from Block-15 to LBS Hospital through Jalebi Chowk, Kalyanpuri.</t>
  </si>
  <si>
    <t>Road from between Block No. 2 &amp; 3 upto Khichripur Main Road.</t>
  </si>
  <si>
    <t>Khichripur road from Kondli Bridge to Mother Dairy.</t>
  </si>
  <si>
    <t>Sh. Mehkar Singh/
 9891235929</t>
  </si>
  <si>
    <t>Name of MLA :-       Sh. Raju Dhingan</t>
  </si>
  <si>
    <t>Name of Constituency :- Trilokpuri AC (55)</t>
  </si>
  <si>
    <t>Kotla Road from Trilok Puri Police Station to Khichirpur Bus Stand.</t>
  </si>
  <si>
    <t>03.05.16</t>
  </si>
  <si>
    <t>East end apartment road.</t>
  </si>
  <si>
    <t>Road along Ghazipur Drain</t>
  </si>
  <si>
    <t>Sh. N.K. Meena/
9013278677</t>
  </si>
  <si>
    <t>Peripherial road from Chilla Chowk to kotla Village.</t>
  </si>
  <si>
    <t>Road from Block No. 35 to 17 Trilokpuri (Mahrishi Balmiki Marg)</t>
  </si>
  <si>
    <t>17.05.16</t>
  </si>
  <si>
    <t xml:space="preserve">Road from Block No. 19 to Block No. 13 Trilokpuri </t>
  </si>
  <si>
    <t>18.05.16</t>
  </si>
  <si>
    <t>Main road from Block No. 33 to Block No. 19. Trilokpuri</t>
  </si>
  <si>
    <t>Road from Block No. 36 to Block No. 31 Trilokpuri.</t>
  </si>
  <si>
    <t>Ambedkar Marg from Block No. 18 Trilokpuri to Kotla Road.</t>
  </si>
  <si>
    <t>19.05.16</t>
  </si>
  <si>
    <t xml:space="preserve">Subhash Mkt. from Chand Cinema Turn to  Balvikas School
</t>
  </si>
  <si>
    <t>20.05.16</t>
  </si>
  <si>
    <t>Road from Block No. (1) to (11) of Trilokpuri</t>
  </si>
  <si>
    <t>Chilla road from Chilla chowk to Chilla Village.</t>
  </si>
  <si>
    <t>21.05.16</t>
  </si>
  <si>
    <t>Name of MLA          :-       Sh. Manish Sisodia</t>
  </si>
  <si>
    <t>Name of Constituency :-  Patparganj (57)</t>
  </si>
  <si>
    <t>Road No.111 from the Club Avenue to Road  along Ghazipur drain.</t>
  </si>
  <si>
    <t xml:space="preserve">Sadhabhawana marg (111) </t>
  </si>
  <si>
    <t>Club Avenue Marg (112)</t>
  </si>
  <si>
    <t>22.05.16</t>
  </si>
  <si>
    <t xml:space="preserve">Sehkarita Marg (113) </t>
  </si>
  <si>
    <t>23.05.16</t>
  </si>
  <si>
    <t>ASN School to Parwana Apartment to Kala Apartment upto LSC.</t>
  </si>
  <si>
    <t>Samachar Apartment Road (Link Road) Samachar Apartment to Glaxo Apartment.</t>
  </si>
  <si>
    <t>Road from Block No. 1 Khichripur to NH-24.</t>
  </si>
  <si>
    <t>Khichripur Main Road from NH-24 to Mother Dairy.</t>
  </si>
  <si>
    <t>Patparganj Main Road from NH-24 to Patparganj Village.</t>
  </si>
  <si>
    <t>Road between Pocket E &amp; F Mayur Vihar Ph-II.</t>
  </si>
  <si>
    <t>Sai Chowk</t>
  </si>
  <si>
    <t>Sh. R.K.Sharma
9958998336</t>
  </si>
  <si>
    <t>Kailash Apartment.</t>
  </si>
  <si>
    <t>Bathla Apartment</t>
  </si>
  <si>
    <t>Gagan Vihar.</t>
  </si>
  <si>
    <t>Agarsain Apartment</t>
  </si>
  <si>
    <t>Mother Dairy Road (Narwana Road)</t>
  </si>
  <si>
    <t>Mother Dairy Road</t>
  </si>
  <si>
    <t xml:space="preserve">Madhu Vihar Road </t>
  </si>
  <si>
    <t>Balco Market</t>
  </si>
  <si>
    <t>Prince Apartment</t>
  </si>
  <si>
    <t>Oriental Apartment</t>
  </si>
  <si>
    <t>Narwana Apartment</t>
  </si>
  <si>
    <t>Trilokia Apartment</t>
  </si>
  <si>
    <t>Rama Krishna Apartment</t>
  </si>
  <si>
    <r>
      <t xml:space="preserve">Disused canal road </t>
    </r>
    <r>
      <rPr>
        <b/>
        <sz val="10"/>
        <color indexed="8"/>
        <rFont val="Times New Roman"/>
        <family val="1"/>
      </rPr>
      <t>(Main Drain with EDMC)</t>
    </r>
  </si>
  <si>
    <t>New Rajdhani Road</t>
  </si>
  <si>
    <t xml:space="preserve">Chitra Vihar Road </t>
  </si>
  <si>
    <t>Patparganj Road</t>
  </si>
  <si>
    <t>05.04.16</t>
  </si>
  <si>
    <r>
      <t xml:space="preserve">Road No. 57 A </t>
    </r>
    <r>
      <rPr>
        <b/>
        <sz val="10"/>
        <color indexed="8"/>
        <rFont val="Times New Roman"/>
        <family val="1"/>
      </rPr>
      <t>(Handed over to DMRC)</t>
    </r>
  </si>
  <si>
    <t>Vikas Marg (Road No. 75 A &amp; 75 B</t>
  </si>
  <si>
    <t>15.04.16</t>
  </si>
  <si>
    <t>Patpargunj Road (Preet Vihar)</t>
  </si>
  <si>
    <t>Vikas Marg (Sachivalaya Crossing to ITO Chungi)</t>
  </si>
  <si>
    <t>05.05.16</t>
  </si>
  <si>
    <t>Sh. Amit Singhal
9971032115</t>
  </si>
  <si>
    <t>Sh. Harish Bhatt
9990601811</t>
  </si>
  <si>
    <t>Marginal Bund Road (ITO Chungi to Kailash Nagar)</t>
  </si>
  <si>
    <t>Marginal Bund Road (Vikas Marg to NH-24)</t>
  </si>
  <si>
    <t xml:space="preserve">Geeta Colony Yamuna Bridge Road </t>
  </si>
  <si>
    <t>D.D.U. Marg</t>
  </si>
  <si>
    <t>05.06.2016</t>
  </si>
  <si>
    <t>Er. Rajeev Lochan (Mob. 9911058852)</t>
  </si>
  <si>
    <t>Mirdard Road</t>
  </si>
  <si>
    <t>Vishnu Digamber Road</t>
  </si>
  <si>
    <t>Rajneet Sing Road</t>
  </si>
  <si>
    <t>Thomson Road</t>
  </si>
  <si>
    <t>Minto Road</t>
  </si>
  <si>
    <t>08.06.2016</t>
  </si>
  <si>
    <t>Mahawat Khan Road</t>
  </si>
  <si>
    <t>Barron Road</t>
  </si>
  <si>
    <t>13.06.2016</t>
  </si>
  <si>
    <t>JLN Marg</t>
  </si>
  <si>
    <t>Kotla Road</t>
  </si>
  <si>
    <t>03.06.2016</t>
  </si>
  <si>
    <t xml:space="preserve">Mata Sundri Road </t>
  </si>
  <si>
    <t xml:space="preserve">CNG Crematorium Road </t>
  </si>
  <si>
    <t xml:space="preserve">Turkman Road </t>
  </si>
  <si>
    <t xml:space="preserve">Chaman Lal Marg </t>
  </si>
  <si>
    <t>S.P.M. Marg</t>
  </si>
  <si>
    <t>HC SEN ROAD</t>
  </si>
  <si>
    <t>KHARI BAWALI ROAD</t>
  </si>
  <si>
    <t>ESPLANADE ROAD</t>
  </si>
  <si>
    <t>NAYA BAZAR ROAD</t>
  </si>
  <si>
    <t>Zorawar Singh Marg</t>
  </si>
  <si>
    <t>Mori gate road</t>
  </si>
  <si>
    <t xml:space="preserve">Kela Ghat </t>
  </si>
  <si>
    <t>DEWAN HALL ROAD</t>
  </si>
  <si>
    <t>NS MARG</t>
  </si>
  <si>
    <t xml:space="preserve">Asaf Ali Road </t>
  </si>
  <si>
    <t>Ring Road</t>
  </si>
  <si>
    <t>Mahatma Gandhi Road</t>
  </si>
  <si>
    <t>Ring Road By-pass</t>
  </si>
  <si>
    <t>Court Road</t>
  </si>
  <si>
    <t>Club Road</t>
  </si>
  <si>
    <t xml:space="preserve"> Lothian Road</t>
  </si>
  <si>
    <t>Sarai Phoose Road</t>
  </si>
  <si>
    <t xml:space="preserve">Magazine Road </t>
  </si>
  <si>
    <t>Road No.-46</t>
  </si>
  <si>
    <t>Road: Road No.-45</t>
  </si>
  <si>
    <t>Under Hill Road</t>
  </si>
  <si>
    <t>Flag Staff Road</t>
  </si>
  <si>
    <t>Shamnath Marg</t>
  </si>
  <si>
    <t>14.06.2016</t>
  </si>
  <si>
    <t>17.06.2016</t>
  </si>
  <si>
    <t>Gokhle Road</t>
  </si>
  <si>
    <t>Hamilton Road</t>
  </si>
  <si>
    <t>Aproach Road</t>
  </si>
  <si>
    <t>16.06.2016</t>
  </si>
  <si>
    <t>Rajpur Road</t>
  </si>
  <si>
    <t>Rajniwas Marg</t>
  </si>
  <si>
    <t>12.06.2016</t>
  </si>
  <si>
    <t>Road No.-47</t>
  </si>
  <si>
    <t>Panchkuiya Road</t>
  </si>
  <si>
    <t>Nehru Bazar Road</t>
  </si>
  <si>
    <t>DAV Aram Bagh Road</t>
  </si>
  <si>
    <t>Basant Road</t>
  </si>
  <si>
    <t>Main Bazar Road</t>
  </si>
  <si>
    <t>Chitra Gupta Road</t>
  </si>
  <si>
    <t>CGHS Dispansary Road</t>
  </si>
  <si>
    <t xml:space="preserve">Desh Bandu Gupta Road </t>
  </si>
  <si>
    <t xml:space="preserve">Faiz Road </t>
  </si>
  <si>
    <t>East Park Road</t>
  </si>
  <si>
    <t xml:space="preserve">Rani Jhansi Road </t>
  </si>
  <si>
    <t xml:space="preserve">Link Road </t>
  </si>
  <si>
    <t>New Rohtak Road</t>
  </si>
  <si>
    <t xml:space="preserve">S.K. Dass Road </t>
  </si>
  <si>
    <t>Abdul Rehman Road</t>
  </si>
  <si>
    <t>Abdul Aziz Road</t>
  </si>
  <si>
    <t>Elahi Bux Road</t>
  </si>
  <si>
    <t>Gurudara Road</t>
  </si>
  <si>
    <t>Tank Road</t>
  </si>
  <si>
    <t>Hardhyan Singh Road</t>
  </si>
  <si>
    <t>Saraswati Marg</t>
  </si>
  <si>
    <t>Ajmal Khan Road</t>
  </si>
  <si>
    <t>Sant. Sujan Singh Marg</t>
  </si>
  <si>
    <t>Dyanand Saraswati Marg (Road No. 4)</t>
  </si>
  <si>
    <t>Er. Sunil Kumar Kataria    
(Mob. 9958068748)</t>
  </si>
  <si>
    <t>Road No. 3</t>
  </si>
  <si>
    <t>Gangeshwar Dham Marg</t>
  </si>
  <si>
    <t>Arya Samaj Road</t>
  </si>
  <si>
    <t>Khajoor Road</t>
  </si>
  <si>
    <t>Padam Singh Road</t>
  </si>
  <si>
    <t>Military Road</t>
  </si>
  <si>
    <t>Guru Ravi Das Marg</t>
  </si>
  <si>
    <t>Ganga Mandir Marg</t>
  </si>
  <si>
    <t>Vishnu Mandir Marg</t>
  </si>
  <si>
    <t>Pyare Lal Road</t>
  </si>
  <si>
    <t>Guru Nanak Road (Road No. 5)</t>
  </si>
  <si>
    <t>Vallabacharya marg</t>
  </si>
  <si>
    <t>PWD Desilting Report (Preparedness for Monsoon)</t>
  </si>
  <si>
    <t xml:space="preserve">Div. EE (SHAHDARA) ROADS/M-211 </t>
  </si>
  <si>
    <t xml:space="preserve">Total No. of Roads </t>
  </si>
  <si>
    <t xml:space="preserve">Total </t>
  </si>
  <si>
    <t xml:space="preserve">No. of roads where drain do not exist </t>
  </si>
  <si>
    <t xml:space="preserve">No. of roads where desilting is completed  </t>
  </si>
  <si>
    <t xml:space="preserve">No. of roads where  desilting is yet to be taken up </t>
  </si>
  <si>
    <t>Newly Constructed Drain</t>
  </si>
  <si>
    <t>North-East</t>
  </si>
  <si>
    <t>Shahdara</t>
  </si>
  <si>
    <t>East</t>
  </si>
  <si>
    <t>Project</t>
  </si>
  <si>
    <t>No. of roads where desilting is in progress (in %)</t>
  </si>
  <si>
    <t>Name of Circle</t>
  </si>
  <si>
    <t>S. No.</t>
  </si>
  <si>
    <t>TOTAL</t>
  </si>
  <si>
    <t>Note : Report to be submit on daily basis.</t>
  </si>
  <si>
    <t>1-25</t>
  </si>
  <si>
    <t>26-50</t>
  </si>
  <si>
    <t>51-75</t>
  </si>
  <si>
    <t>76-99</t>
  </si>
  <si>
    <t xml:space="preserve">Sl. No. </t>
  </si>
  <si>
    <t xml:space="preserve">100% Completed </t>
  </si>
  <si>
    <t xml:space="preserve">No Drain/Newly Constructed Drain </t>
  </si>
  <si>
    <t>p</t>
  </si>
  <si>
    <t>Sub Division M-2132</t>
  </si>
  <si>
    <t xml:space="preserve">Newly Contructed Drain </t>
  </si>
  <si>
    <t>Sub Division M-2133</t>
  </si>
  <si>
    <t>Sub Division  M-2134</t>
  </si>
  <si>
    <t>Sh. Vijay Kumar
8800546098</t>
  </si>
  <si>
    <t>Project Circle</t>
  </si>
  <si>
    <t xml:space="preserve">Name of MLA          :-      Sh. Som Dutt   </t>
  </si>
  <si>
    <t>Name of Constituency &amp; Constituency No.:- Sadar Bazar, 19</t>
  </si>
  <si>
    <t>Azad Market Road</t>
  </si>
  <si>
    <t>15.6.2016</t>
  </si>
  <si>
    <t>Er. Thonchulo Magh 9711048979 (M)</t>
  </si>
  <si>
    <t>Er. S.P. Singh 8800534846 (M)</t>
  </si>
  <si>
    <t>Er. Rajeev Lochan 9911058852 (M)</t>
  </si>
  <si>
    <t>Bahadur Garth Road</t>
  </si>
  <si>
    <t>Pahari Dheeraj Road</t>
  </si>
  <si>
    <t>Qutub Road</t>
  </si>
  <si>
    <t>08.6.2016</t>
  </si>
  <si>
    <t>13.6.2016</t>
  </si>
  <si>
    <t>Foota Road</t>
  </si>
  <si>
    <t xml:space="preserve">Name of MLA          :-     Ms. Alka lamba   </t>
  </si>
  <si>
    <t>Name of Constituency &amp; Constituency No.:-  Chandni Chowk 20</t>
  </si>
  <si>
    <t>Er. Gaurav Sankhwar 
(Mob. 8447973170)</t>
  </si>
  <si>
    <t>Er. S.N. Moitra 
(Mob 9968310379)</t>
  </si>
  <si>
    <t>Er. Rajiv Lochan
9911058852</t>
  </si>
  <si>
    <t>10.6.2016</t>
  </si>
  <si>
    <t>16.6.2016</t>
  </si>
  <si>
    <t>12.6.2016</t>
  </si>
  <si>
    <t>11.6.2016</t>
  </si>
  <si>
    <t>Er. Akhilesh Sharma 
(Mob. 9953840809)</t>
  </si>
  <si>
    <t>05.6.2016</t>
  </si>
  <si>
    <t>8.6.2016</t>
  </si>
  <si>
    <t xml:space="preserve">Chandni Chowk </t>
  </si>
  <si>
    <t>Er. Devendra Kumar                        
 (Mob. 9953751732)</t>
  </si>
  <si>
    <t>Name of MLA          :-     Sh. Asim Ahmed Khan</t>
  </si>
  <si>
    <t>Name of Constituency &amp; Constituency No.:-  Matia Mahal 21</t>
  </si>
  <si>
    <t>30.5.52016</t>
  </si>
  <si>
    <t>Name of MLA          :-         Imran Hussain</t>
  </si>
  <si>
    <t>Name of Constituency &amp; Constituency No.:- Ballimaran - 22</t>
  </si>
  <si>
    <t>Chemsford Road</t>
  </si>
  <si>
    <t>Er.S.P. Singh 8800534846 (M)</t>
  </si>
  <si>
    <t>Sadar Thana Road</t>
  </si>
  <si>
    <t>Desh Raj Bhatiya Marg</t>
  </si>
  <si>
    <t>Ram Kumar Marg</t>
  </si>
  <si>
    <t>Idgah Road</t>
  </si>
  <si>
    <t>G.B. Road</t>
  </si>
  <si>
    <t>S.N. Marg</t>
  </si>
  <si>
    <t>Name of MLA          :-      Sh. Vishesh Ravi</t>
  </si>
  <si>
    <t>Name of Constituency &amp; Constituency No.:- Karol Bagh, 23</t>
  </si>
  <si>
    <t>Er. Santosh Dutta (Mob 9213765200)</t>
  </si>
  <si>
    <t>07.6.2016</t>
  </si>
  <si>
    <t>06.6.2016</t>
  </si>
  <si>
    <t>Name of MLA :-       Sh. O.P. Sharma</t>
  </si>
  <si>
    <t>Name of Constituency :- Vishwas Nagar 59</t>
  </si>
  <si>
    <t xml:space="preserve">Road No 56 </t>
  </si>
  <si>
    <t>Sh. Amar Jeet Singh Solin 9555268645</t>
  </si>
  <si>
    <t>Sh. Santosh Datta
9654097881</t>
  </si>
  <si>
    <t>Sh S.K. Modi
9868207966</t>
  </si>
  <si>
    <t>Road No 72</t>
  </si>
  <si>
    <t>Sh. Jitendra Kirad                   9818961231</t>
  </si>
  <si>
    <t>Sh. Suresh Chand
9868700938</t>
  </si>
  <si>
    <t xml:space="preserve">Road No 72 Extn. </t>
  </si>
  <si>
    <t>Road No 58</t>
  </si>
  <si>
    <t>Road No 58 A</t>
  </si>
  <si>
    <t>Zonal office Road.</t>
  </si>
  <si>
    <t>Surajmal Vihar Market</t>
  </si>
  <si>
    <t>Shrestha Vihar</t>
  </si>
  <si>
    <t>Road No. 57 (Jagat Puri  to Telco X-ing)</t>
  </si>
  <si>
    <t xml:space="preserve">Sh. A.K. Singh 9810255098
</t>
  </si>
  <si>
    <t>Sh.Vinod Kumar Goel
9873760538</t>
  </si>
  <si>
    <t xml:space="preserve">Road No. 56-A. </t>
  </si>
  <si>
    <t>Bhartendu Harish Chander Marg (75-B Extension)</t>
  </si>
  <si>
    <t>60' feet Road</t>
  </si>
  <si>
    <t>Name of MLA :-       Sh. R.N. Goel</t>
  </si>
  <si>
    <t>Name of Constituency :- Shahdara AC 62</t>
  </si>
  <si>
    <t>Road No. 71</t>
  </si>
  <si>
    <t>ITI Vivek Vihar</t>
  </si>
  <si>
    <t>C-Block, Jhilmil</t>
  </si>
  <si>
    <t>Vivek Vihar</t>
  </si>
  <si>
    <t>Ram Mandir via ITI Vivek Vihar</t>
  </si>
  <si>
    <t>Jhilmil Colony</t>
  </si>
  <si>
    <t>DJB opp. B-Block</t>
  </si>
  <si>
    <t>B-Block, Jhilmil, Shaheed Bhagat Singh Marg</t>
  </si>
  <si>
    <t>Link Road GT Road to Vivek Vihar  ITI</t>
  </si>
  <si>
    <t>DCP Office</t>
  </si>
  <si>
    <t xml:space="preserve">G.T Road Mansarover Park to Apsara Border </t>
  </si>
  <si>
    <t>Bhola Nath Nagar</t>
  </si>
  <si>
    <t>Name of MLA :-       Ms. Sarita Singh</t>
  </si>
  <si>
    <t>Name of Constituency :-Rohtas Nagar AC 64</t>
  </si>
  <si>
    <t xml:space="preserve">G.T Road Shyam lal Collage to Mansarover Park </t>
  </si>
  <si>
    <t>G.T Road Railway under bridge near Metro Station Shahdara</t>
  </si>
  <si>
    <t>G.T Road Railway under bridge near Railway Station Shahdara</t>
  </si>
  <si>
    <t>Kabool Nagar Gurdwara Road</t>
  </si>
  <si>
    <t>Name of MLA          :-       Sh. Anil Kumar Bajpai</t>
  </si>
  <si>
    <t>Name of Constituency :-  Gandhi Nagar AC 61</t>
  </si>
  <si>
    <t>G.T Road Shyam lal Collage to Dharmapura</t>
  </si>
  <si>
    <t>Road No. 57 from G.T. Road Azad Nagar</t>
  </si>
  <si>
    <t>Name of MLA :-       Sh. S.K. Bagga</t>
  </si>
  <si>
    <t>Name of Constituency :-  Krishna Nagar AC (60)</t>
  </si>
  <si>
    <t xml:space="preserve">Road No. 57 Azad Nagar to Jagat Puri  </t>
  </si>
  <si>
    <t>C&amp;ND Road Divn.</t>
  </si>
  <si>
    <t>MLA. Sh. Sanjeev Jha (Burari Consitituency)</t>
  </si>
  <si>
    <t xml:space="preserve">Main Burari Road 
</t>
  </si>
  <si>
    <t>22.02.2016</t>
  </si>
  <si>
    <t>21.05.2016</t>
  </si>
  <si>
    <t xml:space="preserve">Sh. Arun Kumar 
9971551958
</t>
  </si>
  <si>
    <t>Sh. Jaswinder Pal 
9650371895</t>
  </si>
  <si>
    <t>Sh. Anil Trehan
8447001861</t>
  </si>
  <si>
    <t>Swaroop Nagar Road</t>
  </si>
  <si>
    <t>20.05.2016</t>
  </si>
  <si>
    <t>02.08.2016</t>
  </si>
  <si>
    <t>Sh. D.C. Jaiswal
8744090383</t>
  </si>
  <si>
    <t>MLA Sh. Pawan Sharma (Adarsh Nagar Constituency)</t>
  </si>
  <si>
    <t>Gandhi Vihar</t>
  </si>
  <si>
    <t>MLA Sh. Pankaj Pushkar (Timarpur Constituency)</t>
  </si>
  <si>
    <t xml:space="preserve">BBM Road from Hakikat Nagar, Red Light to Mukherjee Nagar Bandh 
</t>
  </si>
  <si>
    <t>60ft Road from Aggarwal Sweets to Nulife Hospital between BBM Road and Burari Road</t>
  </si>
  <si>
    <t xml:space="preserve">Sant Parmanand Colony Road
</t>
  </si>
  <si>
    <t>Burari Road from Kingsway Camp to Road No. 50</t>
  </si>
  <si>
    <t xml:space="preserve">Wazirabad Flyover 
</t>
  </si>
  <si>
    <t xml:space="preserve">No Drain </t>
  </si>
  <si>
    <t>Sh. Arun Kumar 
9971551958</t>
  </si>
  <si>
    <t xml:space="preserve">Munshi Ram Road
</t>
  </si>
  <si>
    <t xml:space="preserve">Parmanand School Road 
</t>
  </si>
  <si>
    <t>Avtar singh Marg (Nirankari Colony)  (Nirankari Colony Gate to culvert Burari Road toward Nirankari Sr. Sec. School)</t>
  </si>
  <si>
    <t xml:space="preserve">Police Chowki to Mandir Outram Lane </t>
  </si>
  <si>
    <t xml:space="preserve">BBM Road to Jahagir puri Drain 
</t>
  </si>
  <si>
    <t xml:space="preserve">Tagore Park Main road  
</t>
  </si>
  <si>
    <t xml:space="preserve">Road in Tagore Park from H. No. 213 to Gole Chakkar </t>
  </si>
  <si>
    <t xml:space="preserve">Road in Tagore Park from H. No. 37 to H. No. 64 </t>
  </si>
  <si>
    <t>University Road from Mall Road to Petrol Pump Ward-10</t>
  </si>
  <si>
    <t>23.04.2016</t>
  </si>
  <si>
    <t>06.07.2016</t>
  </si>
  <si>
    <t>Sh. Pankaj Kr. Bind
9821387374</t>
  </si>
  <si>
    <t>Sh. Rajiv Khare
9911190886</t>
  </si>
  <si>
    <t xml:space="preserve">Khalsa College road from Mall Road to Roop Nagar (Gurutegh Bahadur Road) </t>
  </si>
  <si>
    <t xml:space="preserve">Chhatra Marg Road from Mall Road to Malka Gunj Chowk </t>
  </si>
  <si>
    <t xml:space="preserve">Shiriya Mishra marg from Jai Jawan Tea Stall to Moris Nagar Thana </t>
  </si>
  <si>
    <t>Sh. Yogesh Kumar
8010697080</t>
  </si>
  <si>
    <t xml:space="preserve">Sudhir Bose Marg from chouburjja chowk to ACP Office </t>
  </si>
  <si>
    <t>Polo Road from Jahanara Marg to shani Mandir Vijay Nagar</t>
  </si>
  <si>
    <t>Mahatma Gandhii Road  (Ring Road)</t>
  </si>
  <si>
    <t>Vijay Nagar main road from Royal Palace to E-11 Vijay Nagar</t>
  </si>
  <si>
    <t xml:space="preserve">G.T. Road from Baraf Khana chowk to Clock Tower </t>
  </si>
  <si>
    <t>Roshnara Road from Pulbanash Metro Station to Hans Raj College.</t>
  </si>
  <si>
    <t xml:space="preserve">Surjit Singh Marg Camp  Chowk to Najafgarh Drain </t>
  </si>
  <si>
    <t xml:space="preserve">Timarpur road from Mall Road crossing to Wazirabad Crossing 
</t>
  </si>
  <si>
    <t>Sh. Ashutosh Singh
9136151991</t>
  </si>
  <si>
    <t xml:space="preserve">Lucknow Road from Mall Road to P.S. Timarpur 
</t>
  </si>
  <si>
    <t>MLA Sh. Akhilesh Pati Tripathi ( Model Town Constituency)</t>
  </si>
  <si>
    <t xml:space="preserve">Road No. 48
</t>
  </si>
  <si>
    <t>Bunglow Road from Roop Nagar round about to Hansraj College T-point on Chattra Marg</t>
  </si>
  <si>
    <t>Mandelia Road from GT Road to Bunglow Road</t>
  </si>
  <si>
    <t>Polo Road from Bhama Shah Road to Shani Mandir (Vijay Nagar)</t>
  </si>
  <si>
    <t>Gurmandi Road from Tripolia gate GT Road to H. NO. 264 Kalyan Vihar</t>
  </si>
  <si>
    <t>Kalyan Vihar Road from 25 Kalyan Vihar to 1 No. Priyadarshni Vihar</t>
  </si>
  <si>
    <t>Jahanara Road from Bhamashah Marg to vijay Nagar</t>
  </si>
  <si>
    <t>Satyawati Marg from Police Station Roop Nagar to Shakti Nagar Chowk</t>
  </si>
  <si>
    <t>Bhama Shah Road from Mall Road to GT Road Nanak Piao Gurudwara</t>
  </si>
  <si>
    <t xml:space="preserve">GT Road from Nanak Piao Gurudwara to Clock Tower </t>
  </si>
  <si>
    <t>Inderchand Shastri Marg from Shakti Nagar Chowk to Swami Narayan Marg</t>
  </si>
  <si>
    <t>MLA. Sh. Praveen Kumar (Jungpura Constitueuncy)</t>
  </si>
  <si>
    <t xml:space="preserve">Ring Road By-pass
</t>
  </si>
  <si>
    <t>25.04.2016</t>
  </si>
  <si>
    <t>08.07.2016</t>
  </si>
  <si>
    <t>Md. Sharafat Hussain
9310098783</t>
  </si>
  <si>
    <t>Sh. Dinesh Kumar Gupta 
9811689688</t>
  </si>
  <si>
    <t xml:space="preserve">Sachivalya Road 
</t>
  </si>
  <si>
    <t xml:space="preserve">IP Marg 
</t>
  </si>
  <si>
    <t>Sh. Anish Kumar
9891486390</t>
  </si>
  <si>
    <t xml:space="preserve">IG Slip Road 
</t>
  </si>
  <si>
    <t xml:space="preserve">Velodrome Road 
</t>
  </si>
  <si>
    <t xml:space="preserve">Vikas Marg 
</t>
  </si>
  <si>
    <t xml:space="preserve">Satyagrah Marg 
</t>
  </si>
  <si>
    <t xml:space="preserve">Azad Bhawan Road 
</t>
  </si>
  <si>
    <t xml:space="preserve">Ring Road Bhairon Road T-Jn. to Shanti Van Crossing </t>
  </si>
  <si>
    <t xml:space="preserve">JLN Marg (Delhi Gate)
</t>
  </si>
  <si>
    <t xml:space="preserve">Ghata Masjid Road
</t>
  </si>
  <si>
    <t xml:space="preserve">Mathura Road </t>
  </si>
  <si>
    <t>Bahadur Shah Zafar Marg</t>
  </si>
  <si>
    <t>Sh. G.P. Mishra 
9871530741</t>
  </si>
  <si>
    <t>GTB Hospital road from Red light to Agarwal sweet 
(Divider road)</t>
  </si>
  <si>
    <t xml:space="preserve">Road from General Hospital (Road No. 64 to 
Shahdara Flyover) </t>
  </si>
  <si>
    <t xml:space="preserve">Main Brahmpuri Road </t>
  </si>
  <si>
    <t>Circle/Div. :- East-M/East Road (M-212)</t>
  </si>
  <si>
    <t>Sh. Dinesh Kumar/
9650366375
Sh. Om Pal Singh/
9350315199</t>
  </si>
  <si>
    <t xml:space="preserve">NH-24 Byepass from Noida More to U.P. Border </t>
  </si>
  <si>
    <t>Md. Mustqeem
9560834310</t>
  </si>
  <si>
    <t>Sh. S.K.Gupta
8447748410</t>
  </si>
  <si>
    <t>Noida Link Road with Slip Roads</t>
  </si>
  <si>
    <t>NH 24 (Ring Road Crossing to MB Road)</t>
  </si>
  <si>
    <t>Sh. P.K. Singh/
9968334248
Sh. Dipankar Koli
9810811670</t>
  </si>
  <si>
    <t xml:space="preserve"> (Handed over to DMRC)</t>
  </si>
  <si>
    <t xml:space="preserve">C&amp;ND </t>
  </si>
  <si>
    <t>25.06.2016</t>
  </si>
  <si>
    <t>Total</t>
  </si>
  <si>
    <t>DESILTING UNDER PWD MAINTENANCE EAST ZONE AS ON 27.06.2016</t>
  </si>
  <si>
    <t>DESILTING UNDER  EAST ZONE as on 27.06.2016</t>
  </si>
  <si>
    <t>Abstract of Desilting Report of East Zone (as on 27-06-2016)</t>
  </si>
  <si>
    <t>-</t>
  </si>
  <si>
    <t>(As on 27.06.2016)</t>
  </si>
  <si>
    <t>Road No. 68 (Road No. 69 to Road No. 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</si>
</sst>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09]General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b/>
      <sz val="15"/>
      <color indexed="8"/>
      <name val="Times New Roman"/>
      <family val="1"/>
    </font>
    <font>
      <b/>
      <u/>
      <sz val="1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6" fillId="0" borderId="0"/>
    <xf numFmtId="0" fontId="3" fillId="0" borderId="0"/>
    <xf numFmtId="0" fontId="6" fillId="0" borderId="0"/>
  </cellStyleXfs>
  <cellXfs count="3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2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justify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0" fontId="14" fillId="0" borderId="1" xfId="4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8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25" fillId="0" borderId="1" xfId="0" applyFont="1" applyBorder="1" applyAlignment="1">
      <alignment vertical="center"/>
    </xf>
    <xf numFmtId="17" fontId="24" fillId="5" borderId="1" xfId="0" quotePrefix="1" applyNumberFormat="1" applyFont="1" applyFill="1" applyBorder="1" applyAlignment="1">
      <alignment horizontal="center" vertical="center" wrapText="1"/>
    </xf>
    <xf numFmtId="0" fontId="24" fillId="5" borderId="1" xfId="0" quotePrefix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/>
    <xf numFmtId="0" fontId="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9" fontId="1" fillId="0" borderId="1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11" fillId="2" borderId="3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14" fillId="2" borderId="1" xfId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9" fontId="28" fillId="2" borderId="1" xfId="0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vertical="top" wrapText="1"/>
    </xf>
    <xf numFmtId="0" fontId="1" fillId="2" borderId="4" xfId="1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/>
    </xf>
    <xf numFmtId="164" fontId="19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 wrapText="1"/>
    </xf>
    <xf numFmtId="0" fontId="14" fillId="4" borderId="1" xfId="1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2" fontId="14" fillId="4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28" fillId="2" borderId="1" xfId="0" applyFont="1" applyFill="1" applyBorder="1" applyAlignment="1">
      <alignment horizontal="left" vertical="top" wrapText="1"/>
    </xf>
    <xf numFmtId="2" fontId="28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left" vertical="top"/>
    </xf>
    <xf numFmtId="2" fontId="28" fillId="2" borderId="1" xfId="0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8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28" fillId="2" borderId="8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top" wrapText="1"/>
    </xf>
    <xf numFmtId="165" fontId="1" fillId="0" borderId="1" xfId="2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justify" vertical="center" wrapText="1"/>
    </xf>
    <xf numFmtId="2" fontId="32" fillId="2" borderId="1" xfId="0" applyNumberFormat="1" applyFont="1" applyFill="1" applyBorder="1" applyAlignment="1">
      <alignment horizontal="center" vertical="center"/>
    </xf>
    <xf numFmtId="2" fontId="32" fillId="2" borderId="1" xfId="0" applyNumberFormat="1" applyFont="1" applyFill="1" applyBorder="1" applyAlignment="1">
      <alignment horizontal="center" vertical="center" wrapText="1"/>
    </xf>
    <xf numFmtId="9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/>
    </xf>
    <xf numFmtId="9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justify" vertical="center" wrapText="1"/>
    </xf>
    <xf numFmtId="0" fontId="32" fillId="2" borderId="1" xfId="0" applyFont="1" applyFill="1" applyBorder="1" applyAlignment="1">
      <alignment horizontal="justify" vertical="center"/>
    </xf>
    <xf numFmtId="0" fontId="31" fillId="2" borderId="1" xfId="0" applyFont="1" applyFill="1" applyBorder="1" applyAlignment="1">
      <alignment horizontal="justify" vertical="center"/>
    </xf>
    <xf numFmtId="2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justify" vertical="center" wrapText="1"/>
    </xf>
    <xf numFmtId="2" fontId="31" fillId="3" borderId="1" xfId="0" applyNumberFormat="1" applyFont="1" applyFill="1" applyBorder="1" applyAlignment="1">
      <alignment horizontal="center" vertical="center"/>
    </xf>
    <xf numFmtId="2" fontId="32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0" fillId="5" borderId="9" xfId="0" applyFill="1" applyBorder="1" applyAlignment="1"/>
    <xf numFmtId="0" fontId="0" fillId="5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top" wrapText="1"/>
    </xf>
    <xf numFmtId="2" fontId="19" fillId="4" borderId="1" xfId="0" applyNumberFormat="1" applyFont="1" applyFill="1" applyBorder="1" applyAlignment="1">
      <alignment horizontal="center" vertical="top" wrapText="1"/>
    </xf>
    <xf numFmtId="9" fontId="14" fillId="4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9" fontId="14" fillId="0" borderId="1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vertical="top"/>
    </xf>
    <xf numFmtId="0" fontId="4" fillId="9" borderId="1" xfId="0" applyFont="1" applyFill="1" applyBorder="1" applyAlignment="1">
      <alignment vertical="top"/>
    </xf>
    <xf numFmtId="0" fontId="4" fillId="9" borderId="1" xfId="0" applyNumberFormat="1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justify" vertical="top" wrapText="1"/>
    </xf>
    <xf numFmtId="164" fontId="14" fillId="3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justify" vertical="top" wrapText="1"/>
    </xf>
    <xf numFmtId="2" fontId="14" fillId="4" borderId="1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vertical="top"/>
    </xf>
    <xf numFmtId="0" fontId="4" fillId="8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2" fontId="1" fillId="0" borderId="0" xfId="0" applyNumberFormat="1" applyFont="1" applyFill="1" applyAlignment="1">
      <alignment vertical="top"/>
    </xf>
    <xf numFmtId="2" fontId="14" fillId="0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2" fontId="14" fillId="0" borderId="1" xfId="0" quotePrefix="1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5" borderId="1" xfId="0" applyFont="1" applyFill="1" applyBorder="1" applyAlignment="1"/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9" fillId="2" borderId="1" xfId="1" applyFont="1" applyFill="1" applyBorder="1" applyAlignment="1">
      <alignment horizontal="center" vertical="center" wrapText="1"/>
    </xf>
    <xf numFmtId="9" fontId="28" fillId="2" borderId="1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9" fontId="14" fillId="2" borderId="1" xfId="1" applyNumberFormat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9" fontId="28" fillId="4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right" vertical="top"/>
    </xf>
    <xf numFmtId="0" fontId="12" fillId="9" borderId="1" xfId="0" applyFont="1" applyFill="1" applyBorder="1" applyAlignment="1">
      <alignment horizontal="center" vertical="top"/>
    </xf>
    <xf numFmtId="2" fontId="31" fillId="2" borderId="1" xfId="0" applyNumberFormat="1" applyFont="1" applyFill="1" applyBorder="1" applyAlignment="1">
      <alignment vertical="center" wrapText="1"/>
    </xf>
    <xf numFmtId="2" fontId="32" fillId="2" borderId="1" xfId="0" applyNumberFormat="1" applyFont="1" applyFill="1" applyBorder="1" applyAlignment="1">
      <alignment vertical="center" wrapText="1"/>
    </xf>
    <xf numFmtId="0" fontId="19" fillId="4" borderId="1" xfId="1" applyFont="1" applyFill="1" applyBorder="1" applyAlignment="1">
      <alignment horizontal="center" vertical="center" wrapText="1"/>
    </xf>
    <xf numFmtId="2" fontId="19" fillId="4" borderId="1" xfId="1" applyNumberFormat="1" applyFont="1" applyFill="1" applyBorder="1" applyAlignment="1">
      <alignment horizontal="center" vertical="center" wrapText="1"/>
    </xf>
    <xf numFmtId="9" fontId="14" fillId="4" borderId="1" xfId="1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9" fontId="34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vertical="center"/>
    </xf>
    <xf numFmtId="2" fontId="28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/>
    </xf>
    <xf numFmtId="9" fontId="19" fillId="4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9" fontId="14" fillId="4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2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4" fillId="3" borderId="1" xfId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top"/>
    </xf>
    <xf numFmtId="0" fontId="30" fillId="2" borderId="3" xfId="0" applyFont="1" applyFill="1" applyBorder="1" applyAlignment="1">
      <alignment horizontal="left" vertical="top"/>
    </xf>
    <xf numFmtId="0" fontId="30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3" fillId="0" borderId="0" xfId="0" applyFont="1" applyAlignment="1"/>
    <xf numFmtId="0" fontId="23" fillId="7" borderId="9" xfId="0" applyFont="1" applyFill="1" applyBorder="1" applyAlignment="1">
      <alignment horizontal="left"/>
    </xf>
    <xf numFmtId="0" fontId="23" fillId="6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</cellXfs>
  <cellStyles count="6">
    <cellStyle name="Excel Built-in Normal" xfId="2"/>
    <cellStyle name="Normal" xfId="0" builtinId="0"/>
    <cellStyle name="Normal 2" xfId="3"/>
    <cellStyle name="Normal 2 2" xfId="4"/>
    <cellStyle name="Normal 3" xfId="1"/>
    <cellStyle name="Normal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570790</xdr:colOff>
      <xdr:row>0</xdr:row>
      <xdr:rowOff>36841</xdr:rowOff>
    </xdr:from>
    <xdr:to>
      <xdr:col>5</xdr:col>
      <xdr:colOff>179616</xdr:colOff>
      <xdr:row>1</xdr:row>
      <xdr:rowOff>24833</xdr:rowOff>
    </xdr:to>
    <xdr:pic>
      <xdr:nvPicPr>
        <xdr:cNvPr id="2" name="Picture 1" descr="scan00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215" y="36841"/>
          <a:ext cx="582446" cy="397567"/>
        </a:xfrm>
        <a:prstGeom prst="rect">
          <a:avLst/>
        </a:prstGeom>
        <a:solidFill>
          <a:srgbClr val="000066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oneCellAnchor>
    <xdr:from>
      <xdr:col>1</xdr:col>
      <xdr:colOff>1289237</xdr:colOff>
      <xdr:row>123</xdr:row>
      <xdr:rowOff>0</xdr:rowOff>
    </xdr:from>
    <xdr:ext cx="175494" cy="311803"/>
    <xdr:sp macro="" textlink="">
      <xdr:nvSpPr>
        <xdr:cNvPr id="3" name="TextBox 2"/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123</xdr:row>
      <xdr:rowOff>0</xdr:rowOff>
    </xdr:from>
    <xdr:ext cx="166257" cy="311803"/>
    <xdr:sp macro="" textlink="">
      <xdr:nvSpPr>
        <xdr:cNvPr id="4" name="TextBox 3"/>
        <xdr:cNvSpPr txBox="1"/>
      </xdr:nvSpPr>
      <xdr:spPr>
        <a:xfrm>
          <a:off x="2031066" y="431426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123</xdr:row>
      <xdr:rowOff>0</xdr:rowOff>
    </xdr:from>
    <xdr:ext cx="175494" cy="311803"/>
    <xdr:sp macro="" textlink="">
      <xdr:nvSpPr>
        <xdr:cNvPr id="5" name="TextBox 4"/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123</xdr:row>
      <xdr:rowOff>0</xdr:rowOff>
    </xdr:from>
    <xdr:ext cx="166257" cy="311803"/>
    <xdr:sp macro="" textlink="">
      <xdr:nvSpPr>
        <xdr:cNvPr id="6" name="TextBox 5"/>
        <xdr:cNvSpPr txBox="1"/>
      </xdr:nvSpPr>
      <xdr:spPr>
        <a:xfrm>
          <a:off x="2031066" y="431426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66257" cy="311803"/>
    <xdr:sp macro="" textlink="">
      <xdr:nvSpPr>
        <xdr:cNvPr id="7" name="TextBox 6"/>
        <xdr:cNvSpPr txBox="1"/>
      </xdr:nvSpPr>
      <xdr:spPr>
        <a:xfrm>
          <a:off x="1908362" y="50006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66257" cy="311803"/>
    <xdr:sp macro="" textlink="">
      <xdr:nvSpPr>
        <xdr:cNvPr id="8" name="TextBox 7"/>
        <xdr:cNvSpPr txBox="1"/>
      </xdr:nvSpPr>
      <xdr:spPr>
        <a:xfrm>
          <a:off x="2031066" y="431426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86"/>
  <sheetViews>
    <sheetView view="pageBreakPreview" topLeftCell="A364" zoomScaleSheetLayoutView="100" workbookViewId="0">
      <selection activeCell="G221" sqref="G221:G238"/>
    </sheetView>
  </sheetViews>
  <sheetFormatPr defaultRowHeight="15" x14ac:dyDescent="0.25"/>
  <cols>
    <col min="1" max="1" width="7.5703125" style="3" customWidth="1"/>
    <col min="2" max="2" width="30.5703125" style="4" customWidth="1"/>
    <col min="3" max="3" width="11.42578125" style="3" customWidth="1"/>
    <col min="4" max="4" width="12.5703125" style="3" customWidth="1"/>
    <col min="5" max="5" width="12.85546875" style="3" customWidth="1"/>
    <col min="6" max="6" width="11.42578125" style="3" customWidth="1"/>
    <col min="7" max="7" width="21.5703125" style="5" customWidth="1"/>
    <col min="8" max="8" width="22" style="5" customWidth="1"/>
    <col min="9" max="9" width="18" style="5" customWidth="1"/>
    <col min="10" max="10" width="10.7109375" style="6" hidden="1" customWidth="1"/>
    <col min="11" max="11" width="10.85546875" style="6" hidden="1" customWidth="1"/>
    <col min="12" max="12" width="9.42578125" style="6" hidden="1" customWidth="1"/>
    <col min="13" max="13" width="10" style="6" hidden="1" customWidth="1"/>
    <col min="14" max="14" width="10.28515625" style="6" hidden="1" customWidth="1"/>
    <col min="15" max="15" width="7.5703125" style="6" hidden="1" customWidth="1"/>
    <col min="16" max="16" width="9.28515625" style="6" hidden="1" customWidth="1"/>
    <col min="17" max="253" width="9" style="6"/>
    <col min="254" max="254" width="5.28515625" style="6" customWidth="1"/>
    <col min="255" max="255" width="36.28515625" style="6" customWidth="1"/>
    <col min="256" max="256" width="7.7109375" style="6" customWidth="1"/>
    <col min="257" max="257" width="10" style="6" customWidth="1"/>
    <col min="258" max="258" width="12.140625" style="6" customWidth="1"/>
    <col min="259" max="259" width="11.42578125" style="6" customWidth="1"/>
    <col min="260" max="260" width="20.5703125" style="6" customWidth="1"/>
    <col min="261" max="261" width="23.42578125" style="6" customWidth="1"/>
    <col min="262" max="262" width="16" style="6" customWidth="1"/>
    <col min="263" max="269" width="0" style="6" hidden="1" customWidth="1"/>
    <col min="270" max="509" width="9" style="6"/>
    <col min="510" max="510" width="5.28515625" style="6" customWidth="1"/>
    <col min="511" max="511" width="36.28515625" style="6" customWidth="1"/>
    <col min="512" max="512" width="7.7109375" style="6" customWidth="1"/>
    <col min="513" max="513" width="10" style="6" customWidth="1"/>
    <col min="514" max="514" width="12.140625" style="6" customWidth="1"/>
    <col min="515" max="515" width="11.42578125" style="6" customWidth="1"/>
    <col min="516" max="516" width="20.5703125" style="6" customWidth="1"/>
    <col min="517" max="517" width="23.42578125" style="6" customWidth="1"/>
    <col min="518" max="518" width="16" style="6" customWidth="1"/>
    <col min="519" max="525" width="0" style="6" hidden="1" customWidth="1"/>
    <col min="526" max="765" width="9" style="6"/>
    <col min="766" max="766" width="5.28515625" style="6" customWidth="1"/>
    <col min="767" max="767" width="36.28515625" style="6" customWidth="1"/>
    <col min="768" max="768" width="7.7109375" style="6" customWidth="1"/>
    <col min="769" max="769" width="10" style="6" customWidth="1"/>
    <col min="770" max="770" width="12.140625" style="6" customWidth="1"/>
    <col min="771" max="771" width="11.42578125" style="6" customWidth="1"/>
    <col min="772" max="772" width="20.5703125" style="6" customWidth="1"/>
    <col min="773" max="773" width="23.42578125" style="6" customWidth="1"/>
    <col min="774" max="774" width="16" style="6" customWidth="1"/>
    <col min="775" max="781" width="0" style="6" hidden="1" customWidth="1"/>
    <col min="782" max="1021" width="9" style="6"/>
    <col min="1022" max="1022" width="5.28515625" style="6" customWidth="1"/>
    <col min="1023" max="1023" width="36.28515625" style="6" customWidth="1"/>
    <col min="1024" max="1024" width="7.7109375" style="6" customWidth="1"/>
    <col min="1025" max="1025" width="10" style="6" customWidth="1"/>
    <col min="1026" max="1026" width="12.140625" style="6" customWidth="1"/>
    <col min="1027" max="1027" width="11.42578125" style="6" customWidth="1"/>
    <col min="1028" max="1028" width="20.5703125" style="6" customWidth="1"/>
    <col min="1029" max="1029" width="23.42578125" style="6" customWidth="1"/>
    <col min="1030" max="1030" width="16" style="6" customWidth="1"/>
    <col min="1031" max="1037" width="0" style="6" hidden="1" customWidth="1"/>
    <col min="1038" max="1277" width="9" style="6"/>
    <col min="1278" max="1278" width="5.28515625" style="6" customWidth="1"/>
    <col min="1279" max="1279" width="36.28515625" style="6" customWidth="1"/>
    <col min="1280" max="1280" width="7.7109375" style="6" customWidth="1"/>
    <col min="1281" max="1281" width="10" style="6" customWidth="1"/>
    <col min="1282" max="1282" width="12.140625" style="6" customWidth="1"/>
    <col min="1283" max="1283" width="11.42578125" style="6" customWidth="1"/>
    <col min="1284" max="1284" width="20.5703125" style="6" customWidth="1"/>
    <col min="1285" max="1285" width="23.42578125" style="6" customWidth="1"/>
    <col min="1286" max="1286" width="16" style="6" customWidth="1"/>
    <col min="1287" max="1293" width="0" style="6" hidden="1" customWidth="1"/>
    <col min="1294" max="1533" width="9" style="6"/>
    <col min="1534" max="1534" width="5.28515625" style="6" customWidth="1"/>
    <col min="1535" max="1535" width="36.28515625" style="6" customWidth="1"/>
    <col min="1536" max="1536" width="7.7109375" style="6" customWidth="1"/>
    <col min="1537" max="1537" width="10" style="6" customWidth="1"/>
    <col min="1538" max="1538" width="12.140625" style="6" customWidth="1"/>
    <col min="1539" max="1539" width="11.42578125" style="6" customWidth="1"/>
    <col min="1540" max="1540" width="20.5703125" style="6" customWidth="1"/>
    <col min="1541" max="1541" width="23.42578125" style="6" customWidth="1"/>
    <col min="1542" max="1542" width="16" style="6" customWidth="1"/>
    <col min="1543" max="1549" width="0" style="6" hidden="1" customWidth="1"/>
    <col min="1550" max="1789" width="9" style="6"/>
    <col min="1790" max="1790" width="5.28515625" style="6" customWidth="1"/>
    <col min="1791" max="1791" width="36.28515625" style="6" customWidth="1"/>
    <col min="1792" max="1792" width="7.7109375" style="6" customWidth="1"/>
    <col min="1793" max="1793" width="10" style="6" customWidth="1"/>
    <col min="1794" max="1794" width="12.140625" style="6" customWidth="1"/>
    <col min="1795" max="1795" width="11.42578125" style="6" customWidth="1"/>
    <col min="1796" max="1796" width="20.5703125" style="6" customWidth="1"/>
    <col min="1797" max="1797" width="23.42578125" style="6" customWidth="1"/>
    <col min="1798" max="1798" width="16" style="6" customWidth="1"/>
    <col min="1799" max="1805" width="0" style="6" hidden="1" customWidth="1"/>
    <col min="1806" max="2045" width="9" style="6"/>
    <col min="2046" max="2046" width="5.28515625" style="6" customWidth="1"/>
    <col min="2047" max="2047" width="36.28515625" style="6" customWidth="1"/>
    <col min="2048" max="2048" width="7.7109375" style="6" customWidth="1"/>
    <col min="2049" max="2049" width="10" style="6" customWidth="1"/>
    <col min="2050" max="2050" width="12.140625" style="6" customWidth="1"/>
    <col min="2051" max="2051" width="11.42578125" style="6" customWidth="1"/>
    <col min="2052" max="2052" width="20.5703125" style="6" customWidth="1"/>
    <col min="2053" max="2053" width="23.42578125" style="6" customWidth="1"/>
    <col min="2054" max="2054" width="16" style="6" customWidth="1"/>
    <col min="2055" max="2061" width="0" style="6" hidden="1" customWidth="1"/>
    <col min="2062" max="2301" width="9" style="6"/>
    <col min="2302" max="2302" width="5.28515625" style="6" customWidth="1"/>
    <col min="2303" max="2303" width="36.28515625" style="6" customWidth="1"/>
    <col min="2304" max="2304" width="7.7109375" style="6" customWidth="1"/>
    <col min="2305" max="2305" width="10" style="6" customWidth="1"/>
    <col min="2306" max="2306" width="12.140625" style="6" customWidth="1"/>
    <col min="2307" max="2307" width="11.42578125" style="6" customWidth="1"/>
    <col min="2308" max="2308" width="20.5703125" style="6" customWidth="1"/>
    <col min="2309" max="2309" width="23.42578125" style="6" customWidth="1"/>
    <col min="2310" max="2310" width="16" style="6" customWidth="1"/>
    <col min="2311" max="2317" width="0" style="6" hidden="1" customWidth="1"/>
    <col min="2318" max="2557" width="9" style="6"/>
    <col min="2558" max="2558" width="5.28515625" style="6" customWidth="1"/>
    <col min="2559" max="2559" width="36.28515625" style="6" customWidth="1"/>
    <col min="2560" max="2560" width="7.7109375" style="6" customWidth="1"/>
    <col min="2561" max="2561" width="10" style="6" customWidth="1"/>
    <col min="2562" max="2562" width="12.140625" style="6" customWidth="1"/>
    <col min="2563" max="2563" width="11.42578125" style="6" customWidth="1"/>
    <col min="2564" max="2564" width="20.5703125" style="6" customWidth="1"/>
    <col min="2565" max="2565" width="23.42578125" style="6" customWidth="1"/>
    <col min="2566" max="2566" width="16" style="6" customWidth="1"/>
    <col min="2567" max="2573" width="0" style="6" hidden="1" customWidth="1"/>
    <col min="2574" max="2813" width="9" style="6"/>
    <col min="2814" max="2814" width="5.28515625" style="6" customWidth="1"/>
    <col min="2815" max="2815" width="36.28515625" style="6" customWidth="1"/>
    <col min="2816" max="2816" width="7.7109375" style="6" customWidth="1"/>
    <col min="2817" max="2817" width="10" style="6" customWidth="1"/>
    <col min="2818" max="2818" width="12.140625" style="6" customWidth="1"/>
    <col min="2819" max="2819" width="11.42578125" style="6" customWidth="1"/>
    <col min="2820" max="2820" width="20.5703125" style="6" customWidth="1"/>
    <col min="2821" max="2821" width="23.42578125" style="6" customWidth="1"/>
    <col min="2822" max="2822" width="16" style="6" customWidth="1"/>
    <col min="2823" max="2829" width="0" style="6" hidden="1" customWidth="1"/>
    <col min="2830" max="3069" width="9" style="6"/>
    <col min="3070" max="3070" width="5.28515625" style="6" customWidth="1"/>
    <col min="3071" max="3071" width="36.28515625" style="6" customWidth="1"/>
    <col min="3072" max="3072" width="7.7109375" style="6" customWidth="1"/>
    <col min="3073" max="3073" width="10" style="6" customWidth="1"/>
    <col min="3074" max="3074" width="12.140625" style="6" customWidth="1"/>
    <col min="3075" max="3075" width="11.42578125" style="6" customWidth="1"/>
    <col min="3076" max="3076" width="20.5703125" style="6" customWidth="1"/>
    <col min="3077" max="3077" width="23.42578125" style="6" customWidth="1"/>
    <col min="3078" max="3078" width="16" style="6" customWidth="1"/>
    <col min="3079" max="3085" width="0" style="6" hidden="1" customWidth="1"/>
    <col min="3086" max="3325" width="9" style="6"/>
    <col min="3326" max="3326" width="5.28515625" style="6" customWidth="1"/>
    <col min="3327" max="3327" width="36.28515625" style="6" customWidth="1"/>
    <col min="3328" max="3328" width="7.7109375" style="6" customWidth="1"/>
    <col min="3329" max="3329" width="10" style="6" customWidth="1"/>
    <col min="3330" max="3330" width="12.140625" style="6" customWidth="1"/>
    <col min="3331" max="3331" width="11.42578125" style="6" customWidth="1"/>
    <col min="3332" max="3332" width="20.5703125" style="6" customWidth="1"/>
    <col min="3333" max="3333" width="23.42578125" style="6" customWidth="1"/>
    <col min="3334" max="3334" width="16" style="6" customWidth="1"/>
    <col min="3335" max="3341" width="0" style="6" hidden="1" customWidth="1"/>
    <col min="3342" max="3581" width="9" style="6"/>
    <col min="3582" max="3582" width="5.28515625" style="6" customWidth="1"/>
    <col min="3583" max="3583" width="36.28515625" style="6" customWidth="1"/>
    <col min="3584" max="3584" width="7.7109375" style="6" customWidth="1"/>
    <col min="3585" max="3585" width="10" style="6" customWidth="1"/>
    <col min="3586" max="3586" width="12.140625" style="6" customWidth="1"/>
    <col min="3587" max="3587" width="11.42578125" style="6" customWidth="1"/>
    <col min="3588" max="3588" width="20.5703125" style="6" customWidth="1"/>
    <col min="3589" max="3589" width="23.42578125" style="6" customWidth="1"/>
    <col min="3590" max="3590" width="16" style="6" customWidth="1"/>
    <col min="3591" max="3597" width="0" style="6" hidden="1" customWidth="1"/>
    <col min="3598" max="3837" width="9" style="6"/>
    <col min="3838" max="3838" width="5.28515625" style="6" customWidth="1"/>
    <col min="3839" max="3839" width="36.28515625" style="6" customWidth="1"/>
    <col min="3840" max="3840" width="7.7109375" style="6" customWidth="1"/>
    <col min="3841" max="3841" width="10" style="6" customWidth="1"/>
    <col min="3842" max="3842" width="12.140625" style="6" customWidth="1"/>
    <col min="3843" max="3843" width="11.42578125" style="6" customWidth="1"/>
    <col min="3844" max="3844" width="20.5703125" style="6" customWidth="1"/>
    <col min="3845" max="3845" width="23.42578125" style="6" customWidth="1"/>
    <col min="3846" max="3846" width="16" style="6" customWidth="1"/>
    <col min="3847" max="3853" width="0" style="6" hidden="1" customWidth="1"/>
    <col min="3854" max="4093" width="9" style="6"/>
    <col min="4094" max="4094" width="5.28515625" style="6" customWidth="1"/>
    <col min="4095" max="4095" width="36.28515625" style="6" customWidth="1"/>
    <col min="4096" max="4096" width="7.7109375" style="6" customWidth="1"/>
    <col min="4097" max="4097" width="10" style="6" customWidth="1"/>
    <col min="4098" max="4098" width="12.140625" style="6" customWidth="1"/>
    <col min="4099" max="4099" width="11.42578125" style="6" customWidth="1"/>
    <col min="4100" max="4100" width="20.5703125" style="6" customWidth="1"/>
    <col min="4101" max="4101" width="23.42578125" style="6" customWidth="1"/>
    <col min="4102" max="4102" width="16" style="6" customWidth="1"/>
    <col min="4103" max="4109" width="0" style="6" hidden="1" customWidth="1"/>
    <col min="4110" max="4349" width="9" style="6"/>
    <col min="4350" max="4350" width="5.28515625" style="6" customWidth="1"/>
    <col min="4351" max="4351" width="36.28515625" style="6" customWidth="1"/>
    <col min="4352" max="4352" width="7.7109375" style="6" customWidth="1"/>
    <col min="4353" max="4353" width="10" style="6" customWidth="1"/>
    <col min="4354" max="4354" width="12.140625" style="6" customWidth="1"/>
    <col min="4355" max="4355" width="11.42578125" style="6" customWidth="1"/>
    <col min="4356" max="4356" width="20.5703125" style="6" customWidth="1"/>
    <col min="4357" max="4357" width="23.42578125" style="6" customWidth="1"/>
    <col min="4358" max="4358" width="16" style="6" customWidth="1"/>
    <col min="4359" max="4365" width="0" style="6" hidden="1" customWidth="1"/>
    <col min="4366" max="4605" width="9" style="6"/>
    <col min="4606" max="4606" width="5.28515625" style="6" customWidth="1"/>
    <col min="4607" max="4607" width="36.28515625" style="6" customWidth="1"/>
    <col min="4608" max="4608" width="7.7109375" style="6" customWidth="1"/>
    <col min="4609" max="4609" width="10" style="6" customWidth="1"/>
    <col min="4610" max="4610" width="12.140625" style="6" customWidth="1"/>
    <col min="4611" max="4611" width="11.42578125" style="6" customWidth="1"/>
    <col min="4612" max="4612" width="20.5703125" style="6" customWidth="1"/>
    <col min="4613" max="4613" width="23.42578125" style="6" customWidth="1"/>
    <col min="4614" max="4614" width="16" style="6" customWidth="1"/>
    <col min="4615" max="4621" width="0" style="6" hidden="1" customWidth="1"/>
    <col min="4622" max="4861" width="9" style="6"/>
    <col min="4862" max="4862" width="5.28515625" style="6" customWidth="1"/>
    <col min="4863" max="4863" width="36.28515625" style="6" customWidth="1"/>
    <col min="4864" max="4864" width="7.7109375" style="6" customWidth="1"/>
    <col min="4865" max="4865" width="10" style="6" customWidth="1"/>
    <col min="4866" max="4866" width="12.140625" style="6" customWidth="1"/>
    <col min="4867" max="4867" width="11.42578125" style="6" customWidth="1"/>
    <col min="4868" max="4868" width="20.5703125" style="6" customWidth="1"/>
    <col min="4869" max="4869" width="23.42578125" style="6" customWidth="1"/>
    <col min="4870" max="4870" width="16" style="6" customWidth="1"/>
    <col min="4871" max="4877" width="0" style="6" hidden="1" customWidth="1"/>
    <col min="4878" max="5117" width="9" style="6"/>
    <col min="5118" max="5118" width="5.28515625" style="6" customWidth="1"/>
    <col min="5119" max="5119" width="36.28515625" style="6" customWidth="1"/>
    <col min="5120" max="5120" width="7.7109375" style="6" customWidth="1"/>
    <col min="5121" max="5121" width="10" style="6" customWidth="1"/>
    <col min="5122" max="5122" width="12.140625" style="6" customWidth="1"/>
    <col min="5123" max="5123" width="11.42578125" style="6" customWidth="1"/>
    <col min="5124" max="5124" width="20.5703125" style="6" customWidth="1"/>
    <col min="5125" max="5125" width="23.42578125" style="6" customWidth="1"/>
    <col min="5126" max="5126" width="16" style="6" customWidth="1"/>
    <col min="5127" max="5133" width="0" style="6" hidden="1" customWidth="1"/>
    <col min="5134" max="5373" width="9" style="6"/>
    <col min="5374" max="5374" width="5.28515625" style="6" customWidth="1"/>
    <col min="5375" max="5375" width="36.28515625" style="6" customWidth="1"/>
    <col min="5376" max="5376" width="7.7109375" style="6" customWidth="1"/>
    <col min="5377" max="5377" width="10" style="6" customWidth="1"/>
    <col min="5378" max="5378" width="12.140625" style="6" customWidth="1"/>
    <col min="5379" max="5379" width="11.42578125" style="6" customWidth="1"/>
    <col min="5380" max="5380" width="20.5703125" style="6" customWidth="1"/>
    <col min="5381" max="5381" width="23.42578125" style="6" customWidth="1"/>
    <col min="5382" max="5382" width="16" style="6" customWidth="1"/>
    <col min="5383" max="5389" width="0" style="6" hidden="1" customWidth="1"/>
    <col min="5390" max="5629" width="9" style="6"/>
    <col min="5630" max="5630" width="5.28515625" style="6" customWidth="1"/>
    <col min="5631" max="5631" width="36.28515625" style="6" customWidth="1"/>
    <col min="5632" max="5632" width="7.7109375" style="6" customWidth="1"/>
    <col min="5633" max="5633" width="10" style="6" customWidth="1"/>
    <col min="5634" max="5634" width="12.140625" style="6" customWidth="1"/>
    <col min="5635" max="5635" width="11.42578125" style="6" customWidth="1"/>
    <col min="5636" max="5636" width="20.5703125" style="6" customWidth="1"/>
    <col min="5637" max="5637" width="23.42578125" style="6" customWidth="1"/>
    <col min="5638" max="5638" width="16" style="6" customWidth="1"/>
    <col min="5639" max="5645" width="0" style="6" hidden="1" customWidth="1"/>
    <col min="5646" max="5885" width="9" style="6"/>
    <col min="5886" max="5886" width="5.28515625" style="6" customWidth="1"/>
    <col min="5887" max="5887" width="36.28515625" style="6" customWidth="1"/>
    <col min="5888" max="5888" width="7.7109375" style="6" customWidth="1"/>
    <col min="5889" max="5889" width="10" style="6" customWidth="1"/>
    <col min="5890" max="5890" width="12.140625" style="6" customWidth="1"/>
    <col min="5891" max="5891" width="11.42578125" style="6" customWidth="1"/>
    <col min="5892" max="5892" width="20.5703125" style="6" customWidth="1"/>
    <col min="5893" max="5893" width="23.42578125" style="6" customWidth="1"/>
    <col min="5894" max="5894" width="16" style="6" customWidth="1"/>
    <col min="5895" max="5901" width="0" style="6" hidden="1" customWidth="1"/>
    <col min="5902" max="6141" width="9" style="6"/>
    <col min="6142" max="6142" width="5.28515625" style="6" customWidth="1"/>
    <col min="6143" max="6143" width="36.28515625" style="6" customWidth="1"/>
    <col min="6144" max="6144" width="7.7109375" style="6" customWidth="1"/>
    <col min="6145" max="6145" width="10" style="6" customWidth="1"/>
    <col min="6146" max="6146" width="12.140625" style="6" customWidth="1"/>
    <col min="6147" max="6147" width="11.42578125" style="6" customWidth="1"/>
    <col min="6148" max="6148" width="20.5703125" style="6" customWidth="1"/>
    <col min="6149" max="6149" width="23.42578125" style="6" customWidth="1"/>
    <col min="6150" max="6150" width="16" style="6" customWidth="1"/>
    <col min="6151" max="6157" width="0" style="6" hidden="1" customWidth="1"/>
    <col min="6158" max="6397" width="9" style="6"/>
    <col min="6398" max="6398" width="5.28515625" style="6" customWidth="1"/>
    <col min="6399" max="6399" width="36.28515625" style="6" customWidth="1"/>
    <col min="6400" max="6400" width="7.7109375" style="6" customWidth="1"/>
    <col min="6401" max="6401" width="10" style="6" customWidth="1"/>
    <col min="6402" max="6402" width="12.140625" style="6" customWidth="1"/>
    <col min="6403" max="6403" width="11.42578125" style="6" customWidth="1"/>
    <col min="6404" max="6404" width="20.5703125" style="6" customWidth="1"/>
    <col min="6405" max="6405" width="23.42578125" style="6" customWidth="1"/>
    <col min="6406" max="6406" width="16" style="6" customWidth="1"/>
    <col min="6407" max="6413" width="0" style="6" hidden="1" customWidth="1"/>
    <col min="6414" max="6653" width="9" style="6"/>
    <col min="6654" max="6654" width="5.28515625" style="6" customWidth="1"/>
    <col min="6655" max="6655" width="36.28515625" style="6" customWidth="1"/>
    <col min="6656" max="6656" width="7.7109375" style="6" customWidth="1"/>
    <col min="6657" max="6657" width="10" style="6" customWidth="1"/>
    <col min="6658" max="6658" width="12.140625" style="6" customWidth="1"/>
    <col min="6659" max="6659" width="11.42578125" style="6" customWidth="1"/>
    <col min="6660" max="6660" width="20.5703125" style="6" customWidth="1"/>
    <col min="6661" max="6661" width="23.42578125" style="6" customWidth="1"/>
    <col min="6662" max="6662" width="16" style="6" customWidth="1"/>
    <col min="6663" max="6669" width="0" style="6" hidden="1" customWidth="1"/>
    <col min="6670" max="6909" width="9" style="6"/>
    <col min="6910" max="6910" width="5.28515625" style="6" customWidth="1"/>
    <col min="6911" max="6911" width="36.28515625" style="6" customWidth="1"/>
    <col min="6912" max="6912" width="7.7109375" style="6" customWidth="1"/>
    <col min="6913" max="6913" width="10" style="6" customWidth="1"/>
    <col min="6914" max="6914" width="12.140625" style="6" customWidth="1"/>
    <col min="6915" max="6915" width="11.42578125" style="6" customWidth="1"/>
    <col min="6916" max="6916" width="20.5703125" style="6" customWidth="1"/>
    <col min="6917" max="6917" width="23.42578125" style="6" customWidth="1"/>
    <col min="6918" max="6918" width="16" style="6" customWidth="1"/>
    <col min="6919" max="6925" width="0" style="6" hidden="1" customWidth="1"/>
    <col min="6926" max="7165" width="9" style="6"/>
    <col min="7166" max="7166" width="5.28515625" style="6" customWidth="1"/>
    <col min="7167" max="7167" width="36.28515625" style="6" customWidth="1"/>
    <col min="7168" max="7168" width="7.7109375" style="6" customWidth="1"/>
    <col min="7169" max="7169" width="10" style="6" customWidth="1"/>
    <col min="7170" max="7170" width="12.140625" style="6" customWidth="1"/>
    <col min="7171" max="7171" width="11.42578125" style="6" customWidth="1"/>
    <col min="7172" max="7172" width="20.5703125" style="6" customWidth="1"/>
    <col min="7173" max="7173" width="23.42578125" style="6" customWidth="1"/>
    <col min="7174" max="7174" width="16" style="6" customWidth="1"/>
    <col min="7175" max="7181" width="0" style="6" hidden="1" customWidth="1"/>
    <col min="7182" max="7421" width="9" style="6"/>
    <col min="7422" max="7422" width="5.28515625" style="6" customWidth="1"/>
    <col min="7423" max="7423" width="36.28515625" style="6" customWidth="1"/>
    <col min="7424" max="7424" width="7.7109375" style="6" customWidth="1"/>
    <col min="7425" max="7425" width="10" style="6" customWidth="1"/>
    <col min="7426" max="7426" width="12.140625" style="6" customWidth="1"/>
    <col min="7427" max="7427" width="11.42578125" style="6" customWidth="1"/>
    <col min="7428" max="7428" width="20.5703125" style="6" customWidth="1"/>
    <col min="7429" max="7429" width="23.42578125" style="6" customWidth="1"/>
    <col min="7430" max="7430" width="16" style="6" customWidth="1"/>
    <col min="7431" max="7437" width="0" style="6" hidden="1" customWidth="1"/>
    <col min="7438" max="7677" width="9" style="6"/>
    <col min="7678" max="7678" width="5.28515625" style="6" customWidth="1"/>
    <col min="7679" max="7679" width="36.28515625" style="6" customWidth="1"/>
    <col min="7680" max="7680" width="7.7109375" style="6" customWidth="1"/>
    <col min="7681" max="7681" width="10" style="6" customWidth="1"/>
    <col min="7682" max="7682" width="12.140625" style="6" customWidth="1"/>
    <col min="7683" max="7683" width="11.42578125" style="6" customWidth="1"/>
    <col min="7684" max="7684" width="20.5703125" style="6" customWidth="1"/>
    <col min="7685" max="7685" width="23.42578125" style="6" customWidth="1"/>
    <col min="7686" max="7686" width="16" style="6" customWidth="1"/>
    <col min="7687" max="7693" width="0" style="6" hidden="1" customWidth="1"/>
    <col min="7694" max="7933" width="9" style="6"/>
    <col min="7934" max="7934" width="5.28515625" style="6" customWidth="1"/>
    <col min="7935" max="7935" width="36.28515625" style="6" customWidth="1"/>
    <col min="7936" max="7936" width="7.7109375" style="6" customWidth="1"/>
    <col min="7937" max="7937" width="10" style="6" customWidth="1"/>
    <col min="7938" max="7938" width="12.140625" style="6" customWidth="1"/>
    <col min="7939" max="7939" width="11.42578125" style="6" customWidth="1"/>
    <col min="7940" max="7940" width="20.5703125" style="6" customWidth="1"/>
    <col min="7941" max="7941" width="23.42578125" style="6" customWidth="1"/>
    <col min="7942" max="7942" width="16" style="6" customWidth="1"/>
    <col min="7943" max="7949" width="0" style="6" hidden="1" customWidth="1"/>
    <col min="7950" max="8189" width="9" style="6"/>
    <col min="8190" max="8190" width="5.28515625" style="6" customWidth="1"/>
    <col min="8191" max="8191" width="36.28515625" style="6" customWidth="1"/>
    <col min="8192" max="8192" width="7.7109375" style="6" customWidth="1"/>
    <col min="8193" max="8193" width="10" style="6" customWidth="1"/>
    <col min="8194" max="8194" width="12.140625" style="6" customWidth="1"/>
    <col min="8195" max="8195" width="11.42578125" style="6" customWidth="1"/>
    <col min="8196" max="8196" width="20.5703125" style="6" customWidth="1"/>
    <col min="8197" max="8197" width="23.42578125" style="6" customWidth="1"/>
    <col min="8198" max="8198" width="16" style="6" customWidth="1"/>
    <col min="8199" max="8205" width="0" style="6" hidden="1" customWidth="1"/>
    <col min="8206" max="8445" width="9" style="6"/>
    <col min="8446" max="8446" width="5.28515625" style="6" customWidth="1"/>
    <col min="8447" max="8447" width="36.28515625" style="6" customWidth="1"/>
    <col min="8448" max="8448" width="7.7109375" style="6" customWidth="1"/>
    <col min="8449" max="8449" width="10" style="6" customWidth="1"/>
    <col min="8450" max="8450" width="12.140625" style="6" customWidth="1"/>
    <col min="8451" max="8451" width="11.42578125" style="6" customWidth="1"/>
    <col min="8452" max="8452" width="20.5703125" style="6" customWidth="1"/>
    <col min="8453" max="8453" width="23.42578125" style="6" customWidth="1"/>
    <col min="8454" max="8454" width="16" style="6" customWidth="1"/>
    <col min="8455" max="8461" width="0" style="6" hidden="1" customWidth="1"/>
    <col min="8462" max="8701" width="9" style="6"/>
    <col min="8702" max="8702" width="5.28515625" style="6" customWidth="1"/>
    <col min="8703" max="8703" width="36.28515625" style="6" customWidth="1"/>
    <col min="8704" max="8704" width="7.7109375" style="6" customWidth="1"/>
    <col min="8705" max="8705" width="10" style="6" customWidth="1"/>
    <col min="8706" max="8706" width="12.140625" style="6" customWidth="1"/>
    <col min="8707" max="8707" width="11.42578125" style="6" customWidth="1"/>
    <col min="8708" max="8708" width="20.5703125" style="6" customWidth="1"/>
    <col min="8709" max="8709" width="23.42578125" style="6" customWidth="1"/>
    <col min="8710" max="8710" width="16" style="6" customWidth="1"/>
    <col min="8711" max="8717" width="0" style="6" hidden="1" customWidth="1"/>
    <col min="8718" max="8957" width="9" style="6"/>
    <col min="8958" max="8958" width="5.28515625" style="6" customWidth="1"/>
    <col min="8959" max="8959" width="36.28515625" style="6" customWidth="1"/>
    <col min="8960" max="8960" width="7.7109375" style="6" customWidth="1"/>
    <col min="8961" max="8961" width="10" style="6" customWidth="1"/>
    <col min="8962" max="8962" width="12.140625" style="6" customWidth="1"/>
    <col min="8963" max="8963" width="11.42578125" style="6" customWidth="1"/>
    <col min="8964" max="8964" width="20.5703125" style="6" customWidth="1"/>
    <col min="8965" max="8965" width="23.42578125" style="6" customWidth="1"/>
    <col min="8966" max="8966" width="16" style="6" customWidth="1"/>
    <col min="8967" max="8973" width="0" style="6" hidden="1" customWidth="1"/>
    <col min="8974" max="9213" width="9" style="6"/>
    <col min="9214" max="9214" width="5.28515625" style="6" customWidth="1"/>
    <col min="9215" max="9215" width="36.28515625" style="6" customWidth="1"/>
    <col min="9216" max="9216" width="7.7109375" style="6" customWidth="1"/>
    <col min="9217" max="9217" width="10" style="6" customWidth="1"/>
    <col min="9218" max="9218" width="12.140625" style="6" customWidth="1"/>
    <col min="9219" max="9219" width="11.42578125" style="6" customWidth="1"/>
    <col min="9220" max="9220" width="20.5703125" style="6" customWidth="1"/>
    <col min="9221" max="9221" width="23.42578125" style="6" customWidth="1"/>
    <col min="9222" max="9222" width="16" style="6" customWidth="1"/>
    <col min="9223" max="9229" width="0" style="6" hidden="1" customWidth="1"/>
    <col min="9230" max="9469" width="9" style="6"/>
    <col min="9470" max="9470" width="5.28515625" style="6" customWidth="1"/>
    <col min="9471" max="9471" width="36.28515625" style="6" customWidth="1"/>
    <col min="9472" max="9472" width="7.7109375" style="6" customWidth="1"/>
    <col min="9473" max="9473" width="10" style="6" customWidth="1"/>
    <col min="9474" max="9474" width="12.140625" style="6" customWidth="1"/>
    <col min="9475" max="9475" width="11.42578125" style="6" customWidth="1"/>
    <col min="9476" max="9476" width="20.5703125" style="6" customWidth="1"/>
    <col min="9477" max="9477" width="23.42578125" style="6" customWidth="1"/>
    <col min="9478" max="9478" width="16" style="6" customWidth="1"/>
    <col min="9479" max="9485" width="0" style="6" hidden="1" customWidth="1"/>
    <col min="9486" max="9725" width="9" style="6"/>
    <col min="9726" max="9726" width="5.28515625" style="6" customWidth="1"/>
    <col min="9727" max="9727" width="36.28515625" style="6" customWidth="1"/>
    <col min="9728" max="9728" width="7.7109375" style="6" customWidth="1"/>
    <col min="9729" max="9729" width="10" style="6" customWidth="1"/>
    <col min="9730" max="9730" width="12.140625" style="6" customWidth="1"/>
    <col min="9731" max="9731" width="11.42578125" style="6" customWidth="1"/>
    <col min="9732" max="9732" width="20.5703125" style="6" customWidth="1"/>
    <col min="9733" max="9733" width="23.42578125" style="6" customWidth="1"/>
    <col min="9734" max="9734" width="16" style="6" customWidth="1"/>
    <col min="9735" max="9741" width="0" style="6" hidden="1" customWidth="1"/>
    <col min="9742" max="9981" width="9" style="6"/>
    <col min="9982" max="9982" width="5.28515625" style="6" customWidth="1"/>
    <col min="9983" max="9983" width="36.28515625" style="6" customWidth="1"/>
    <col min="9984" max="9984" width="7.7109375" style="6" customWidth="1"/>
    <col min="9985" max="9985" width="10" style="6" customWidth="1"/>
    <col min="9986" max="9986" width="12.140625" style="6" customWidth="1"/>
    <col min="9987" max="9987" width="11.42578125" style="6" customWidth="1"/>
    <col min="9988" max="9988" width="20.5703125" style="6" customWidth="1"/>
    <col min="9989" max="9989" width="23.42578125" style="6" customWidth="1"/>
    <col min="9990" max="9990" width="16" style="6" customWidth="1"/>
    <col min="9991" max="9997" width="0" style="6" hidden="1" customWidth="1"/>
    <col min="9998" max="10237" width="9" style="6"/>
    <col min="10238" max="10238" width="5.28515625" style="6" customWidth="1"/>
    <col min="10239" max="10239" width="36.28515625" style="6" customWidth="1"/>
    <col min="10240" max="10240" width="7.7109375" style="6" customWidth="1"/>
    <col min="10241" max="10241" width="10" style="6" customWidth="1"/>
    <col min="10242" max="10242" width="12.140625" style="6" customWidth="1"/>
    <col min="10243" max="10243" width="11.42578125" style="6" customWidth="1"/>
    <col min="10244" max="10244" width="20.5703125" style="6" customWidth="1"/>
    <col min="10245" max="10245" width="23.42578125" style="6" customWidth="1"/>
    <col min="10246" max="10246" width="16" style="6" customWidth="1"/>
    <col min="10247" max="10253" width="0" style="6" hidden="1" customWidth="1"/>
    <col min="10254" max="10493" width="9" style="6"/>
    <col min="10494" max="10494" width="5.28515625" style="6" customWidth="1"/>
    <col min="10495" max="10495" width="36.28515625" style="6" customWidth="1"/>
    <col min="10496" max="10496" width="7.7109375" style="6" customWidth="1"/>
    <col min="10497" max="10497" width="10" style="6" customWidth="1"/>
    <col min="10498" max="10498" width="12.140625" style="6" customWidth="1"/>
    <col min="10499" max="10499" width="11.42578125" style="6" customWidth="1"/>
    <col min="10500" max="10500" width="20.5703125" style="6" customWidth="1"/>
    <col min="10501" max="10501" width="23.42578125" style="6" customWidth="1"/>
    <col min="10502" max="10502" width="16" style="6" customWidth="1"/>
    <col min="10503" max="10509" width="0" style="6" hidden="1" customWidth="1"/>
    <col min="10510" max="10749" width="9" style="6"/>
    <col min="10750" max="10750" width="5.28515625" style="6" customWidth="1"/>
    <col min="10751" max="10751" width="36.28515625" style="6" customWidth="1"/>
    <col min="10752" max="10752" width="7.7109375" style="6" customWidth="1"/>
    <col min="10753" max="10753" width="10" style="6" customWidth="1"/>
    <col min="10754" max="10754" width="12.140625" style="6" customWidth="1"/>
    <col min="10755" max="10755" width="11.42578125" style="6" customWidth="1"/>
    <col min="10756" max="10756" width="20.5703125" style="6" customWidth="1"/>
    <col min="10757" max="10757" width="23.42578125" style="6" customWidth="1"/>
    <col min="10758" max="10758" width="16" style="6" customWidth="1"/>
    <col min="10759" max="10765" width="0" style="6" hidden="1" customWidth="1"/>
    <col min="10766" max="11005" width="9" style="6"/>
    <col min="11006" max="11006" width="5.28515625" style="6" customWidth="1"/>
    <col min="11007" max="11007" width="36.28515625" style="6" customWidth="1"/>
    <col min="11008" max="11008" width="7.7109375" style="6" customWidth="1"/>
    <col min="11009" max="11009" width="10" style="6" customWidth="1"/>
    <col min="11010" max="11010" width="12.140625" style="6" customWidth="1"/>
    <col min="11011" max="11011" width="11.42578125" style="6" customWidth="1"/>
    <col min="11012" max="11012" width="20.5703125" style="6" customWidth="1"/>
    <col min="11013" max="11013" width="23.42578125" style="6" customWidth="1"/>
    <col min="11014" max="11014" width="16" style="6" customWidth="1"/>
    <col min="11015" max="11021" width="0" style="6" hidden="1" customWidth="1"/>
    <col min="11022" max="11261" width="9" style="6"/>
    <col min="11262" max="11262" width="5.28515625" style="6" customWidth="1"/>
    <col min="11263" max="11263" width="36.28515625" style="6" customWidth="1"/>
    <col min="11264" max="11264" width="7.7109375" style="6" customWidth="1"/>
    <col min="11265" max="11265" width="10" style="6" customWidth="1"/>
    <col min="11266" max="11266" width="12.140625" style="6" customWidth="1"/>
    <col min="11267" max="11267" width="11.42578125" style="6" customWidth="1"/>
    <col min="11268" max="11268" width="20.5703125" style="6" customWidth="1"/>
    <col min="11269" max="11269" width="23.42578125" style="6" customWidth="1"/>
    <col min="11270" max="11270" width="16" style="6" customWidth="1"/>
    <col min="11271" max="11277" width="0" style="6" hidden="1" customWidth="1"/>
    <col min="11278" max="11517" width="9" style="6"/>
    <col min="11518" max="11518" width="5.28515625" style="6" customWidth="1"/>
    <col min="11519" max="11519" width="36.28515625" style="6" customWidth="1"/>
    <col min="11520" max="11520" width="7.7109375" style="6" customWidth="1"/>
    <col min="11521" max="11521" width="10" style="6" customWidth="1"/>
    <col min="11522" max="11522" width="12.140625" style="6" customWidth="1"/>
    <col min="11523" max="11523" width="11.42578125" style="6" customWidth="1"/>
    <col min="11524" max="11524" width="20.5703125" style="6" customWidth="1"/>
    <col min="11525" max="11525" width="23.42578125" style="6" customWidth="1"/>
    <col min="11526" max="11526" width="16" style="6" customWidth="1"/>
    <col min="11527" max="11533" width="0" style="6" hidden="1" customWidth="1"/>
    <col min="11534" max="11773" width="9" style="6"/>
    <col min="11774" max="11774" width="5.28515625" style="6" customWidth="1"/>
    <col min="11775" max="11775" width="36.28515625" style="6" customWidth="1"/>
    <col min="11776" max="11776" width="7.7109375" style="6" customWidth="1"/>
    <col min="11777" max="11777" width="10" style="6" customWidth="1"/>
    <col min="11778" max="11778" width="12.140625" style="6" customWidth="1"/>
    <col min="11779" max="11779" width="11.42578125" style="6" customWidth="1"/>
    <col min="11780" max="11780" width="20.5703125" style="6" customWidth="1"/>
    <col min="11781" max="11781" width="23.42578125" style="6" customWidth="1"/>
    <col min="11782" max="11782" width="16" style="6" customWidth="1"/>
    <col min="11783" max="11789" width="0" style="6" hidden="1" customWidth="1"/>
    <col min="11790" max="12029" width="9" style="6"/>
    <col min="12030" max="12030" width="5.28515625" style="6" customWidth="1"/>
    <col min="12031" max="12031" width="36.28515625" style="6" customWidth="1"/>
    <col min="12032" max="12032" width="7.7109375" style="6" customWidth="1"/>
    <col min="12033" max="12033" width="10" style="6" customWidth="1"/>
    <col min="12034" max="12034" width="12.140625" style="6" customWidth="1"/>
    <col min="12035" max="12035" width="11.42578125" style="6" customWidth="1"/>
    <col min="12036" max="12036" width="20.5703125" style="6" customWidth="1"/>
    <col min="12037" max="12037" width="23.42578125" style="6" customWidth="1"/>
    <col min="12038" max="12038" width="16" style="6" customWidth="1"/>
    <col min="12039" max="12045" width="0" style="6" hidden="1" customWidth="1"/>
    <col min="12046" max="12285" width="9" style="6"/>
    <col min="12286" max="12286" width="5.28515625" style="6" customWidth="1"/>
    <col min="12287" max="12287" width="36.28515625" style="6" customWidth="1"/>
    <col min="12288" max="12288" width="7.7109375" style="6" customWidth="1"/>
    <col min="12289" max="12289" width="10" style="6" customWidth="1"/>
    <col min="12290" max="12290" width="12.140625" style="6" customWidth="1"/>
    <col min="12291" max="12291" width="11.42578125" style="6" customWidth="1"/>
    <col min="12292" max="12292" width="20.5703125" style="6" customWidth="1"/>
    <col min="12293" max="12293" width="23.42578125" style="6" customWidth="1"/>
    <col min="12294" max="12294" width="16" style="6" customWidth="1"/>
    <col min="12295" max="12301" width="0" style="6" hidden="1" customWidth="1"/>
    <col min="12302" max="12541" width="9" style="6"/>
    <col min="12542" max="12542" width="5.28515625" style="6" customWidth="1"/>
    <col min="12543" max="12543" width="36.28515625" style="6" customWidth="1"/>
    <col min="12544" max="12544" width="7.7109375" style="6" customWidth="1"/>
    <col min="12545" max="12545" width="10" style="6" customWidth="1"/>
    <col min="12546" max="12546" width="12.140625" style="6" customWidth="1"/>
    <col min="12547" max="12547" width="11.42578125" style="6" customWidth="1"/>
    <col min="12548" max="12548" width="20.5703125" style="6" customWidth="1"/>
    <col min="12549" max="12549" width="23.42578125" style="6" customWidth="1"/>
    <col min="12550" max="12550" width="16" style="6" customWidth="1"/>
    <col min="12551" max="12557" width="0" style="6" hidden="1" customWidth="1"/>
    <col min="12558" max="12797" width="9" style="6"/>
    <col min="12798" max="12798" width="5.28515625" style="6" customWidth="1"/>
    <col min="12799" max="12799" width="36.28515625" style="6" customWidth="1"/>
    <col min="12800" max="12800" width="7.7109375" style="6" customWidth="1"/>
    <col min="12801" max="12801" width="10" style="6" customWidth="1"/>
    <col min="12802" max="12802" width="12.140625" style="6" customWidth="1"/>
    <col min="12803" max="12803" width="11.42578125" style="6" customWidth="1"/>
    <col min="12804" max="12804" width="20.5703125" style="6" customWidth="1"/>
    <col min="12805" max="12805" width="23.42578125" style="6" customWidth="1"/>
    <col min="12806" max="12806" width="16" style="6" customWidth="1"/>
    <col min="12807" max="12813" width="0" style="6" hidden="1" customWidth="1"/>
    <col min="12814" max="13053" width="9" style="6"/>
    <col min="13054" max="13054" width="5.28515625" style="6" customWidth="1"/>
    <col min="13055" max="13055" width="36.28515625" style="6" customWidth="1"/>
    <col min="13056" max="13056" width="7.7109375" style="6" customWidth="1"/>
    <col min="13057" max="13057" width="10" style="6" customWidth="1"/>
    <col min="13058" max="13058" width="12.140625" style="6" customWidth="1"/>
    <col min="13059" max="13059" width="11.42578125" style="6" customWidth="1"/>
    <col min="13060" max="13060" width="20.5703125" style="6" customWidth="1"/>
    <col min="13061" max="13061" width="23.42578125" style="6" customWidth="1"/>
    <col min="13062" max="13062" width="16" style="6" customWidth="1"/>
    <col min="13063" max="13069" width="0" style="6" hidden="1" customWidth="1"/>
    <col min="13070" max="13309" width="9" style="6"/>
    <col min="13310" max="13310" width="5.28515625" style="6" customWidth="1"/>
    <col min="13311" max="13311" width="36.28515625" style="6" customWidth="1"/>
    <col min="13312" max="13312" width="7.7109375" style="6" customWidth="1"/>
    <col min="13313" max="13313" width="10" style="6" customWidth="1"/>
    <col min="13314" max="13314" width="12.140625" style="6" customWidth="1"/>
    <col min="13315" max="13315" width="11.42578125" style="6" customWidth="1"/>
    <col min="13316" max="13316" width="20.5703125" style="6" customWidth="1"/>
    <col min="13317" max="13317" width="23.42578125" style="6" customWidth="1"/>
    <col min="13318" max="13318" width="16" style="6" customWidth="1"/>
    <col min="13319" max="13325" width="0" style="6" hidden="1" customWidth="1"/>
    <col min="13326" max="13565" width="9" style="6"/>
    <col min="13566" max="13566" width="5.28515625" style="6" customWidth="1"/>
    <col min="13567" max="13567" width="36.28515625" style="6" customWidth="1"/>
    <col min="13568" max="13568" width="7.7109375" style="6" customWidth="1"/>
    <col min="13569" max="13569" width="10" style="6" customWidth="1"/>
    <col min="13570" max="13570" width="12.140625" style="6" customWidth="1"/>
    <col min="13571" max="13571" width="11.42578125" style="6" customWidth="1"/>
    <col min="13572" max="13572" width="20.5703125" style="6" customWidth="1"/>
    <col min="13573" max="13573" width="23.42578125" style="6" customWidth="1"/>
    <col min="13574" max="13574" width="16" style="6" customWidth="1"/>
    <col min="13575" max="13581" width="0" style="6" hidden="1" customWidth="1"/>
    <col min="13582" max="13821" width="9" style="6"/>
    <col min="13822" max="13822" width="5.28515625" style="6" customWidth="1"/>
    <col min="13823" max="13823" width="36.28515625" style="6" customWidth="1"/>
    <col min="13824" max="13824" width="7.7109375" style="6" customWidth="1"/>
    <col min="13825" max="13825" width="10" style="6" customWidth="1"/>
    <col min="13826" max="13826" width="12.140625" style="6" customWidth="1"/>
    <col min="13827" max="13827" width="11.42578125" style="6" customWidth="1"/>
    <col min="13828" max="13828" width="20.5703125" style="6" customWidth="1"/>
    <col min="13829" max="13829" width="23.42578125" style="6" customWidth="1"/>
    <col min="13830" max="13830" width="16" style="6" customWidth="1"/>
    <col min="13831" max="13837" width="0" style="6" hidden="1" customWidth="1"/>
    <col min="13838" max="14077" width="9" style="6"/>
    <col min="14078" max="14078" width="5.28515625" style="6" customWidth="1"/>
    <col min="14079" max="14079" width="36.28515625" style="6" customWidth="1"/>
    <col min="14080" max="14080" width="7.7109375" style="6" customWidth="1"/>
    <col min="14081" max="14081" width="10" style="6" customWidth="1"/>
    <col min="14082" max="14082" width="12.140625" style="6" customWidth="1"/>
    <col min="14083" max="14083" width="11.42578125" style="6" customWidth="1"/>
    <col min="14084" max="14084" width="20.5703125" style="6" customWidth="1"/>
    <col min="14085" max="14085" width="23.42578125" style="6" customWidth="1"/>
    <col min="14086" max="14086" width="16" style="6" customWidth="1"/>
    <col min="14087" max="14093" width="0" style="6" hidden="1" customWidth="1"/>
    <col min="14094" max="14333" width="9" style="6"/>
    <col min="14334" max="14334" width="5.28515625" style="6" customWidth="1"/>
    <col min="14335" max="14335" width="36.28515625" style="6" customWidth="1"/>
    <col min="14336" max="14336" width="7.7109375" style="6" customWidth="1"/>
    <col min="14337" max="14337" width="10" style="6" customWidth="1"/>
    <col min="14338" max="14338" width="12.140625" style="6" customWidth="1"/>
    <col min="14339" max="14339" width="11.42578125" style="6" customWidth="1"/>
    <col min="14340" max="14340" width="20.5703125" style="6" customWidth="1"/>
    <col min="14341" max="14341" width="23.42578125" style="6" customWidth="1"/>
    <col min="14342" max="14342" width="16" style="6" customWidth="1"/>
    <col min="14343" max="14349" width="0" style="6" hidden="1" customWidth="1"/>
    <col min="14350" max="14589" width="9" style="6"/>
    <col min="14590" max="14590" width="5.28515625" style="6" customWidth="1"/>
    <col min="14591" max="14591" width="36.28515625" style="6" customWidth="1"/>
    <col min="14592" max="14592" width="7.7109375" style="6" customWidth="1"/>
    <col min="14593" max="14593" width="10" style="6" customWidth="1"/>
    <col min="14594" max="14594" width="12.140625" style="6" customWidth="1"/>
    <col min="14595" max="14595" width="11.42578125" style="6" customWidth="1"/>
    <col min="14596" max="14596" width="20.5703125" style="6" customWidth="1"/>
    <col min="14597" max="14597" width="23.42578125" style="6" customWidth="1"/>
    <col min="14598" max="14598" width="16" style="6" customWidth="1"/>
    <col min="14599" max="14605" width="0" style="6" hidden="1" customWidth="1"/>
    <col min="14606" max="14845" width="9" style="6"/>
    <col min="14846" max="14846" width="5.28515625" style="6" customWidth="1"/>
    <col min="14847" max="14847" width="36.28515625" style="6" customWidth="1"/>
    <col min="14848" max="14848" width="7.7109375" style="6" customWidth="1"/>
    <col min="14849" max="14849" width="10" style="6" customWidth="1"/>
    <col min="14850" max="14850" width="12.140625" style="6" customWidth="1"/>
    <col min="14851" max="14851" width="11.42578125" style="6" customWidth="1"/>
    <col min="14852" max="14852" width="20.5703125" style="6" customWidth="1"/>
    <col min="14853" max="14853" width="23.42578125" style="6" customWidth="1"/>
    <col min="14854" max="14854" width="16" style="6" customWidth="1"/>
    <col min="14855" max="14861" width="0" style="6" hidden="1" customWidth="1"/>
    <col min="14862" max="15101" width="9" style="6"/>
    <col min="15102" max="15102" width="5.28515625" style="6" customWidth="1"/>
    <col min="15103" max="15103" width="36.28515625" style="6" customWidth="1"/>
    <col min="15104" max="15104" width="7.7109375" style="6" customWidth="1"/>
    <col min="15105" max="15105" width="10" style="6" customWidth="1"/>
    <col min="15106" max="15106" width="12.140625" style="6" customWidth="1"/>
    <col min="15107" max="15107" width="11.42578125" style="6" customWidth="1"/>
    <col min="15108" max="15108" width="20.5703125" style="6" customWidth="1"/>
    <col min="15109" max="15109" width="23.42578125" style="6" customWidth="1"/>
    <col min="15110" max="15110" width="16" style="6" customWidth="1"/>
    <col min="15111" max="15117" width="0" style="6" hidden="1" customWidth="1"/>
    <col min="15118" max="15357" width="9" style="6"/>
    <col min="15358" max="15358" width="5.28515625" style="6" customWidth="1"/>
    <col min="15359" max="15359" width="36.28515625" style="6" customWidth="1"/>
    <col min="15360" max="15360" width="7.7109375" style="6" customWidth="1"/>
    <col min="15361" max="15361" width="10" style="6" customWidth="1"/>
    <col min="15362" max="15362" width="12.140625" style="6" customWidth="1"/>
    <col min="15363" max="15363" width="11.42578125" style="6" customWidth="1"/>
    <col min="15364" max="15364" width="20.5703125" style="6" customWidth="1"/>
    <col min="15365" max="15365" width="23.42578125" style="6" customWidth="1"/>
    <col min="15366" max="15366" width="16" style="6" customWidth="1"/>
    <col min="15367" max="15373" width="0" style="6" hidden="1" customWidth="1"/>
    <col min="15374" max="15613" width="9" style="6"/>
    <col min="15614" max="15614" width="5.28515625" style="6" customWidth="1"/>
    <col min="15615" max="15615" width="36.28515625" style="6" customWidth="1"/>
    <col min="15616" max="15616" width="7.7109375" style="6" customWidth="1"/>
    <col min="15617" max="15617" width="10" style="6" customWidth="1"/>
    <col min="15618" max="15618" width="12.140625" style="6" customWidth="1"/>
    <col min="15619" max="15619" width="11.42578125" style="6" customWidth="1"/>
    <col min="15620" max="15620" width="20.5703125" style="6" customWidth="1"/>
    <col min="15621" max="15621" width="23.42578125" style="6" customWidth="1"/>
    <col min="15622" max="15622" width="16" style="6" customWidth="1"/>
    <col min="15623" max="15629" width="0" style="6" hidden="1" customWidth="1"/>
    <col min="15630" max="15869" width="9" style="6"/>
    <col min="15870" max="15870" width="5.28515625" style="6" customWidth="1"/>
    <col min="15871" max="15871" width="36.28515625" style="6" customWidth="1"/>
    <col min="15872" max="15872" width="7.7109375" style="6" customWidth="1"/>
    <col min="15873" max="15873" width="10" style="6" customWidth="1"/>
    <col min="15874" max="15874" width="12.140625" style="6" customWidth="1"/>
    <col min="15875" max="15875" width="11.42578125" style="6" customWidth="1"/>
    <col min="15876" max="15876" width="20.5703125" style="6" customWidth="1"/>
    <col min="15877" max="15877" width="23.42578125" style="6" customWidth="1"/>
    <col min="15878" max="15878" width="16" style="6" customWidth="1"/>
    <col min="15879" max="15885" width="0" style="6" hidden="1" customWidth="1"/>
    <col min="15886" max="16125" width="9" style="6"/>
    <col min="16126" max="16126" width="5.28515625" style="6" customWidth="1"/>
    <col min="16127" max="16127" width="36.28515625" style="6" customWidth="1"/>
    <col min="16128" max="16128" width="7.7109375" style="6" customWidth="1"/>
    <col min="16129" max="16129" width="10" style="6" customWidth="1"/>
    <col min="16130" max="16130" width="12.140625" style="6" customWidth="1"/>
    <col min="16131" max="16131" width="11.42578125" style="6" customWidth="1"/>
    <col min="16132" max="16132" width="20.5703125" style="6" customWidth="1"/>
    <col min="16133" max="16133" width="23.42578125" style="6" customWidth="1"/>
    <col min="16134" max="16134" width="16" style="6" customWidth="1"/>
    <col min="16135" max="16141" width="0" style="6" hidden="1" customWidth="1"/>
    <col min="16142" max="16384" width="9" style="6"/>
  </cols>
  <sheetData>
    <row r="1" spans="1:16" ht="32.25" customHeight="1" x14ac:dyDescent="0.2">
      <c r="A1" s="3" t="s">
        <v>322</v>
      </c>
      <c r="H1" s="253"/>
      <c r="I1" s="253"/>
    </row>
    <row r="2" spans="1:16" ht="9.75" customHeight="1" x14ac:dyDescent="0.3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22.5" x14ac:dyDescent="0.25">
      <c r="A3" s="255" t="s">
        <v>298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6" ht="13.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6" ht="20.25" x14ac:dyDescent="0.3">
      <c r="A5" s="256" t="s">
        <v>518</v>
      </c>
      <c r="B5" s="256"/>
      <c r="C5" s="256"/>
      <c r="D5" s="256"/>
      <c r="E5" s="256"/>
      <c r="F5" s="256"/>
      <c r="G5" s="256"/>
      <c r="H5" s="256"/>
      <c r="I5" s="256"/>
    </row>
    <row r="6" spans="1:16" ht="18.75" customHeight="1" x14ac:dyDescent="0.3">
      <c r="A6" s="257"/>
      <c r="B6" s="257"/>
      <c r="C6" s="45"/>
      <c r="D6" s="11"/>
      <c r="E6" s="11"/>
      <c r="F6" s="11"/>
    </row>
    <row r="7" spans="1:16" x14ac:dyDescent="0.25">
      <c r="A7" s="8"/>
      <c r="B7" s="12"/>
      <c r="C7" s="12"/>
      <c r="D7" s="12"/>
      <c r="E7" s="13"/>
      <c r="F7" s="12"/>
    </row>
    <row r="8" spans="1:16" ht="28.5" customHeight="1" x14ac:dyDescent="0.25">
      <c r="A8" s="60" t="s">
        <v>319</v>
      </c>
      <c r="B8" s="252" t="s">
        <v>5</v>
      </c>
      <c r="C8" s="252" t="s">
        <v>8</v>
      </c>
      <c r="D8" s="252" t="s">
        <v>6</v>
      </c>
      <c r="E8" s="252" t="s">
        <v>7</v>
      </c>
      <c r="F8" s="252" t="s">
        <v>9</v>
      </c>
      <c r="G8" s="263" t="s">
        <v>0</v>
      </c>
      <c r="H8" s="263" t="s">
        <v>1</v>
      </c>
      <c r="I8" s="263" t="s">
        <v>2</v>
      </c>
      <c r="J8" s="17"/>
      <c r="K8" s="17"/>
      <c r="L8" s="17"/>
      <c r="M8" s="17"/>
      <c r="N8" s="17"/>
      <c r="O8" s="17"/>
      <c r="P8" s="17"/>
    </row>
    <row r="9" spans="1:16" ht="32.25" customHeight="1" x14ac:dyDescent="0.25">
      <c r="A9" s="47"/>
      <c r="B9" s="252"/>
      <c r="C9" s="252"/>
      <c r="D9" s="252"/>
      <c r="E9" s="252"/>
      <c r="F9" s="252"/>
      <c r="G9" s="263"/>
      <c r="H9" s="263"/>
      <c r="I9" s="263"/>
      <c r="J9" s="17"/>
      <c r="K9" s="17"/>
      <c r="L9" s="17"/>
      <c r="M9" s="17"/>
      <c r="N9" s="17"/>
      <c r="O9" s="17"/>
      <c r="P9" s="17"/>
    </row>
    <row r="10" spans="1:16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1">
        <v>6</v>
      </c>
      <c r="G10" s="14">
        <v>7</v>
      </c>
      <c r="H10" s="14">
        <v>8</v>
      </c>
      <c r="I10" s="14">
        <v>9</v>
      </c>
      <c r="J10" s="17"/>
      <c r="K10" s="17"/>
      <c r="L10" s="17"/>
      <c r="M10" s="17"/>
      <c r="N10" s="17"/>
      <c r="O10" s="17"/>
      <c r="P10" s="17"/>
    </row>
    <row r="11" spans="1:16" x14ac:dyDescent="0.25">
      <c r="A11" s="10"/>
      <c r="B11" s="48"/>
      <c r="C11" s="16"/>
      <c r="D11" s="46"/>
      <c r="E11" s="46"/>
      <c r="F11" s="18"/>
      <c r="G11" s="7"/>
      <c r="H11" s="7"/>
      <c r="I11" s="7"/>
      <c r="J11" s="17"/>
      <c r="K11" s="17"/>
      <c r="L11" s="17"/>
      <c r="M11" s="17"/>
      <c r="N11" s="17"/>
      <c r="O11" s="17"/>
      <c r="P11" s="17"/>
    </row>
    <row r="12" spans="1:16" ht="22.5" customHeight="1" x14ac:dyDescent="0.3">
      <c r="A12" s="264" t="s">
        <v>519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6"/>
    </row>
    <row r="13" spans="1:16" ht="19.5" x14ac:dyDescent="0.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22.5" x14ac:dyDescent="0.25">
      <c r="A14" s="270" t="s">
        <v>10</v>
      </c>
      <c r="B14" s="271"/>
      <c r="C14" s="271"/>
      <c r="D14" s="271"/>
      <c r="E14" s="271"/>
      <c r="F14" s="271"/>
      <c r="G14" s="272"/>
      <c r="H14" s="227"/>
      <c r="I14" s="228" t="s">
        <v>522</v>
      </c>
      <c r="J14" s="229"/>
      <c r="K14" s="229"/>
      <c r="L14" s="229"/>
      <c r="M14" s="229"/>
      <c r="N14" s="229"/>
      <c r="O14" s="229"/>
      <c r="P14" s="229"/>
    </row>
    <row r="15" spans="1:16" ht="22.5" x14ac:dyDescent="0.25">
      <c r="A15" s="267" t="s">
        <v>323</v>
      </c>
      <c r="B15" s="268"/>
      <c r="C15" s="84"/>
      <c r="D15" s="84"/>
      <c r="E15" s="84"/>
      <c r="F15" s="84"/>
      <c r="G15" s="84"/>
      <c r="H15" s="84"/>
      <c r="I15" s="85"/>
      <c r="J15" s="229"/>
      <c r="K15" s="229"/>
      <c r="L15" s="229"/>
      <c r="M15" s="229"/>
      <c r="N15" s="229"/>
      <c r="O15" s="229"/>
      <c r="P15" s="229"/>
    </row>
    <row r="16" spans="1:16" ht="30" x14ac:dyDescent="0.25">
      <c r="A16" s="86">
        <v>1</v>
      </c>
      <c r="B16" s="87" t="s">
        <v>11</v>
      </c>
      <c r="C16" s="88">
        <v>3.8</v>
      </c>
      <c r="D16" s="86" t="s">
        <v>12</v>
      </c>
      <c r="E16" s="88" t="s">
        <v>13</v>
      </c>
      <c r="F16" s="93">
        <v>0.9</v>
      </c>
      <c r="G16" s="89" t="s">
        <v>502</v>
      </c>
      <c r="H16" s="89" t="s">
        <v>14</v>
      </c>
      <c r="I16" s="89" t="s">
        <v>15</v>
      </c>
      <c r="J16" s="187"/>
      <c r="K16" s="188"/>
      <c r="L16" s="189"/>
      <c r="M16" s="188"/>
      <c r="N16" s="188"/>
      <c r="O16" s="188"/>
      <c r="P16" s="188"/>
    </row>
    <row r="17" spans="1:16" ht="30" x14ac:dyDescent="0.25">
      <c r="A17" s="105">
        <v>2</v>
      </c>
      <c r="B17" s="109" t="s">
        <v>21</v>
      </c>
      <c r="C17" s="112">
        <v>0.999</v>
      </c>
      <c r="D17" s="225" t="s">
        <v>20</v>
      </c>
      <c r="E17" s="112" t="s">
        <v>13</v>
      </c>
      <c r="F17" s="226">
        <v>1</v>
      </c>
      <c r="G17" s="107" t="s">
        <v>502</v>
      </c>
      <c r="H17" s="183" t="s">
        <v>14</v>
      </c>
      <c r="I17" s="183" t="s">
        <v>15</v>
      </c>
      <c r="J17" s="187"/>
      <c r="K17" s="188"/>
      <c r="L17" s="189"/>
      <c r="M17" s="188"/>
      <c r="N17" s="188"/>
      <c r="O17" s="188"/>
      <c r="P17" s="188"/>
    </row>
    <row r="18" spans="1:16" ht="30" x14ac:dyDescent="0.25">
      <c r="A18" s="105">
        <v>3</v>
      </c>
      <c r="B18" s="106" t="s">
        <v>23</v>
      </c>
      <c r="C18" s="66">
        <v>0.5</v>
      </c>
      <c r="D18" s="225" t="s">
        <v>24</v>
      </c>
      <c r="E18" s="112" t="s">
        <v>25</v>
      </c>
      <c r="F18" s="226">
        <v>1</v>
      </c>
      <c r="G18" s="107" t="s">
        <v>26</v>
      </c>
      <c r="H18" s="107" t="s">
        <v>14</v>
      </c>
      <c r="I18" s="107" t="s">
        <v>15</v>
      </c>
      <c r="J18" s="187"/>
      <c r="K18" s="188"/>
      <c r="L18" s="189"/>
      <c r="M18" s="188"/>
      <c r="N18" s="188"/>
      <c r="O18" s="188"/>
      <c r="P18" s="188"/>
    </row>
    <row r="19" spans="1:16" ht="30" x14ac:dyDescent="0.25">
      <c r="A19" s="86">
        <v>4</v>
      </c>
      <c r="B19" s="90" t="s">
        <v>27</v>
      </c>
      <c r="C19" s="58">
        <v>3.45</v>
      </c>
      <c r="D19" s="20" t="s">
        <v>28</v>
      </c>
      <c r="E19" s="58" t="s">
        <v>22</v>
      </c>
      <c r="F19" s="93">
        <v>0.9</v>
      </c>
      <c r="G19" s="89" t="s">
        <v>26</v>
      </c>
      <c r="H19" s="89" t="s">
        <v>14</v>
      </c>
      <c r="I19" s="89" t="s">
        <v>15</v>
      </c>
      <c r="J19" s="187"/>
      <c r="K19" s="188"/>
      <c r="L19" s="189"/>
      <c r="M19" s="188"/>
      <c r="N19" s="188"/>
      <c r="O19" s="188"/>
      <c r="P19" s="188"/>
    </row>
    <row r="20" spans="1:16" ht="38.25" x14ac:dyDescent="0.25">
      <c r="A20" s="105">
        <v>5</v>
      </c>
      <c r="B20" s="108" t="s">
        <v>29</v>
      </c>
      <c r="C20" s="66">
        <v>0.5</v>
      </c>
      <c r="D20" s="225" t="s">
        <v>28</v>
      </c>
      <c r="E20" s="112" t="s">
        <v>22</v>
      </c>
      <c r="F20" s="226">
        <v>1</v>
      </c>
      <c r="G20" s="107" t="s">
        <v>26</v>
      </c>
      <c r="H20" s="107" t="s">
        <v>14</v>
      </c>
      <c r="I20" s="107" t="s">
        <v>15</v>
      </c>
      <c r="J20" s="187"/>
      <c r="K20" s="188"/>
      <c r="L20" s="189"/>
      <c r="M20" s="188"/>
      <c r="N20" s="188"/>
      <c r="O20" s="188"/>
      <c r="P20" s="188"/>
    </row>
    <row r="21" spans="1:16" ht="30" x14ac:dyDescent="0.25">
      <c r="A21" s="103">
        <v>6</v>
      </c>
      <c r="B21" s="104" t="s">
        <v>30</v>
      </c>
      <c r="C21" s="65">
        <v>0.246</v>
      </c>
      <c r="D21" s="269" t="s">
        <v>305</v>
      </c>
      <c r="E21" s="269"/>
      <c r="F21" s="269"/>
      <c r="G21" s="80" t="s">
        <v>26</v>
      </c>
      <c r="H21" s="80" t="s">
        <v>14</v>
      </c>
      <c r="I21" s="80" t="s">
        <v>15</v>
      </c>
      <c r="J21" s="187"/>
      <c r="K21" s="188"/>
      <c r="L21" s="189"/>
      <c r="M21" s="188"/>
      <c r="N21" s="188"/>
      <c r="O21" s="188"/>
      <c r="P21" s="188"/>
    </row>
    <row r="22" spans="1:16" ht="30" x14ac:dyDescent="0.25">
      <c r="A22" s="105">
        <v>7</v>
      </c>
      <c r="B22" s="109" t="s">
        <v>31</v>
      </c>
      <c r="C22" s="66">
        <v>0.98</v>
      </c>
      <c r="D22" s="225" t="s">
        <v>28</v>
      </c>
      <c r="E22" s="112" t="s">
        <v>22</v>
      </c>
      <c r="F22" s="226">
        <v>1</v>
      </c>
      <c r="G22" s="107" t="s">
        <v>26</v>
      </c>
      <c r="H22" s="107" t="s">
        <v>14</v>
      </c>
      <c r="I22" s="107" t="s">
        <v>15</v>
      </c>
      <c r="J22" s="187"/>
      <c r="K22" s="188"/>
      <c r="L22" s="189"/>
      <c r="M22" s="188"/>
      <c r="N22" s="188"/>
      <c r="O22" s="188"/>
      <c r="P22" s="188"/>
    </row>
    <row r="23" spans="1:16" ht="31.5" x14ac:dyDescent="0.25">
      <c r="A23" s="86">
        <v>8</v>
      </c>
      <c r="B23" s="91" t="s">
        <v>32</v>
      </c>
      <c r="C23" s="58">
        <v>1.1000000000000001</v>
      </c>
      <c r="D23" s="20" t="s">
        <v>28</v>
      </c>
      <c r="E23" s="58" t="s">
        <v>22</v>
      </c>
      <c r="F23" s="93">
        <v>0.6</v>
      </c>
      <c r="G23" s="89" t="s">
        <v>26</v>
      </c>
      <c r="H23" s="89" t="s">
        <v>14</v>
      </c>
      <c r="I23" s="89" t="s">
        <v>15</v>
      </c>
      <c r="J23" s="187"/>
      <c r="K23" s="188"/>
      <c r="L23" s="189"/>
      <c r="M23" s="188"/>
      <c r="N23" s="188"/>
      <c r="O23" s="188"/>
      <c r="P23" s="188"/>
    </row>
    <row r="24" spans="1:16" ht="30" x14ac:dyDescent="0.25">
      <c r="A24" s="105">
        <v>9</v>
      </c>
      <c r="B24" s="109" t="s">
        <v>33</v>
      </c>
      <c r="C24" s="66">
        <v>0.3</v>
      </c>
      <c r="D24" s="225" t="s">
        <v>34</v>
      </c>
      <c r="E24" s="112" t="s">
        <v>35</v>
      </c>
      <c r="F24" s="226">
        <v>1</v>
      </c>
      <c r="G24" s="107" t="s">
        <v>26</v>
      </c>
      <c r="H24" s="107" t="s">
        <v>14</v>
      </c>
      <c r="I24" s="107" t="s">
        <v>15</v>
      </c>
      <c r="J24" s="187"/>
      <c r="K24" s="188"/>
      <c r="L24" s="189"/>
      <c r="M24" s="188"/>
      <c r="N24" s="188"/>
      <c r="O24" s="188"/>
      <c r="P24" s="188"/>
    </row>
    <row r="25" spans="1:16" ht="30" x14ac:dyDescent="0.25">
      <c r="A25" s="86">
        <v>10</v>
      </c>
      <c r="B25" s="90" t="s">
        <v>36</v>
      </c>
      <c r="C25" s="58">
        <v>3.18</v>
      </c>
      <c r="D25" s="20" t="s">
        <v>37</v>
      </c>
      <c r="E25" s="58" t="s">
        <v>38</v>
      </c>
      <c r="F25" s="93">
        <v>0.95</v>
      </c>
      <c r="G25" s="89" t="s">
        <v>26</v>
      </c>
      <c r="H25" s="89" t="s">
        <v>14</v>
      </c>
      <c r="I25" s="89" t="s">
        <v>15</v>
      </c>
      <c r="J25" s="187"/>
      <c r="K25" s="188"/>
      <c r="L25" s="189"/>
      <c r="M25" s="188"/>
      <c r="N25" s="188"/>
      <c r="O25" s="188"/>
      <c r="P25" s="188"/>
    </row>
    <row r="26" spans="1:16" ht="30" x14ac:dyDescent="0.25">
      <c r="A26" s="86">
        <v>11</v>
      </c>
      <c r="B26" s="90" t="s">
        <v>39</v>
      </c>
      <c r="C26" s="58">
        <v>2.4500000000000002</v>
      </c>
      <c r="D26" s="20" t="s">
        <v>37</v>
      </c>
      <c r="E26" s="58" t="s">
        <v>38</v>
      </c>
      <c r="F26" s="93">
        <v>0.9</v>
      </c>
      <c r="G26" s="89" t="s">
        <v>26</v>
      </c>
      <c r="H26" s="89" t="s">
        <v>14</v>
      </c>
      <c r="I26" s="89" t="s">
        <v>15</v>
      </c>
      <c r="J26" s="187"/>
      <c r="K26" s="188"/>
      <c r="L26" s="189"/>
      <c r="M26" s="188"/>
      <c r="N26" s="188"/>
      <c r="O26" s="188"/>
      <c r="P26" s="188"/>
    </row>
    <row r="27" spans="1:16" ht="30" x14ac:dyDescent="0.25">
      <c r="A27" s="86">
        <v>12</v>
      </c>
      <c r="B27" s="22" t="s">
        <v>82</v>
      </c>
      <c r="C27" s="58">
        <v>2</v>
      </c>
      <c r="D27" s="221" t="s">
        <v>83</v>
      </c>
      <c r="E27" s="221" t="s">
        <v>80</v>
      </c>
      <c r="F27" s="222">
        <v>0.4</v>
      </c>
      <c r="G27" s="89" t="s">
        <v>26</v>
      </c>
      <c r="H27" s="89" t="s">
        <v>14</v>
      </c>
      <c r="I27" s="89" t="s">
        <v>15</v>
      </c>
      <c r="J27" s="187"/>
      <c r="K27" s="188"/>
      <c r="L27" s="189"/>
      <c r="M27" s="188"/>
      <c r="N27" s="188"/>
      <c r="O27" s="188"/>
      <c r="P27" s="188"/>
    </row>
    <row r="28" spans="1:16" ht="30" x14ac:dyDescent="0.25">
      <c r="A28" s="86">
        <v>13</v>
      </c>
      <c r="B28" s="190" t="s">
        <v>77</v>
      </c>
      <c r="C28" s="30">
        <v>1.2</v>
      </c>
      <c r="D28" s="221" t="s">
        <v>76</v>
      </c>
      <c r="E28" s="221" t="s">
        <v>46</v>
      </c>
      <c r="F28" s="222">
        <v>0.02</v>
      </c>
      <c r="G28" s="89" t="s">
        <v>502</v>
      </c>
      <c r="H28" s="89" t="s">
        <v>14</v>
      </c>
      <c r="I28" s="89" t="s">
        <v>15</v>
      </c>
      <c r="J28" s="187"/>
      <c r="K28" s="188"/>
      <c r="L28" s="189"/>
      <c r="M28" s="188"/>
      <c r="N28" s="188"/>
      <c r="O28" s="188"/>
      <c r="P28" s="188"/>
    </row>
    <row r="29" spans="1:16" ht="30" x14ac:dyDescent="0.25">
      <c r="A29" s="103">
        <v>14</v>
      </c>
      <c r="B29" s="104" t="s">
        <v>40</v>
      </c>
      <c r="C29" s="65">
        <v>0.33700000000000002</v>
      </c>
      <c r="D29" s="260" t="s">
        <v>324</v>
      </c>
      <c r="E29" s="261"/>
      <c r="F29" s="262"/>
      <c r="G29" s="80" t="s">
        <v>26</v>
      </c>
      <c r="H29" s="80" t="s">
        <v>14</v>
      </c>
      <c r="I29" s="80" t="s">
        <v>15</v>
      </c>
      <c r="J29" s="187"/>
      <c r="K29" s="188"/>
      <c r="L29" s="189"/>
      <c r="M29" s="188"/>
      <c r="N29" s="188"/>
      <c r="O29" s="188"/>
      <c r="P29" s="188"/>
    </row>
    <row r="30" spans="1:16" x14ac:dyDescent="0.25">
      <c r="A30" s="258" t="s">
        <v>325</v>
      </c>
      <c r="B30" s="259"/>
      <c r="C30" s="94"/>
      <c r="D30" s="223"/>
      <c r="E30" s="223"/>
      <c r="F30" s="223"/>
      <c r="G30" s="94"/>
      <c r="H30" s="94"/>
      <c r="I30" s="95"/>
      <c r="J30" s="187"/>
      <c r="K30" s="188"/>
      <c r="L30" s="189"/>
      <c r="M30" s="188"/>
      <c r="N30" s="188"/>
      <c r="O30" s="188"/>
      <c r="P30" s="188"/>
    </row>
    <row r="31" spans="1:16" ht="38.25" x14ac:dyDescent="0.25">
      <c r="A31" s="105">
        <v>15</v>
      </c>
      <c r="B31" s="110" t="s">
        <v>41</v>
      </c>
      <c r="C31" s="66">
        <v>1.2</v>
      </c>
      <c r="D31" s="232" t="s">
        <v>42</v>
      </c>
      <c r="E31" s="233" t="s">
        <v>13</v>
      </c>
      <c r="F31" s="181">
        <v>1</v>
      </c>
      <c r="G31" s="81" t="s">
        <v>62</v>
      </c>
      <c r="H31" s="81" t="s">
        <v>43</v>
      </c>
      <c r="I31" s="81" t="s">
        <v>15</v>
      </c>
      <c r="J31" s="187"/>
      <c r="K31" s="188"/>
      <c r="L31" s="189"/>
      <c r="M31" s="188"/>
      <c r="N31" s="188"/>
      <c r="O31" s="188"/>
      <c r="P31" s="188"/>
    </row>
    <row r="32" spans="1:16" ht="38.25" x14ac:dyDescent="0.25">
      <c r="A32" s="105">
        <v>16</v>
      </c>
      <c r="B32" s="108" t="s">
        <v>44</v>
      </c>
      <c r="C32" s="66">
        <v>1.2</v>
      </c>
      <c r="D32" s="232" t="s">
        <v>45</v>
      </c>
      <c r="E32" s="232" t="s">
        <v>46</v>
      </c>
      <c r="F32" s="181">
        <v>1</v>
      </c>
      <c r="G32" s="81" t="s">
        <v>62</v>
      </c>
      <c r="H32" s="81" t="s">
        <v>43</v>
      </c>
      <c r="I32" s="81" t="s">
        <v>15</v>
      </c>
      <c r="J32" s="187"/>
      <c r="K32" s="188"/>
      <c r="L32" s="189"/>
      <c r="M32" s="188"/>
      <c r="N32" s="188"/>
      <c r="O32" s="188"/>
      <c r="P32" s="188"/>
    </row>
    <row r="33" spans="1:16" ht="38.25" x14ac:dyDescent="0.25">
      <c r="A33" s="105">
        <v>17</v>
      </c>
      <c r="B33" s="110" t="s">
        <v>48</v>
      </c>
      <c r="C33" s="66">
        <v>1.06</v>
      </c>
      <c r="D33" s="232" t="s">
        <v>45</v>
      </c>
      <c r="E33" s="232" t="s">
        <v>46</v>
      </c>
      <c r="F33" s="181">
        <v>1</v>
      </c>
      <c r="G33" s="81" t="s">
        <v>62</v>
      </c>
      <c r="H33" s="81" t="s">
        <v>43</v>
      </c>
      <c r="I33" s="81" t="s">
        <v>15</v>
      </c>
      <c r="J33" s="187"/>
      <c r="K33" s="188"/>
      <c r="L33" s="189"/>
      <c r="M33" s="188"/>
      <c r="N33" s="188"/>
      <c r="O33" s="188"/>
      <c r="P33" s="188"/>
    </row>
    <row r="34" spans="1:16" ht="38.25" x14ac:dyDescent="0.25">
      <c r="A34" s="105">
        <v>18</v>
      </c>
      <c r="B34" s="110" t="s">
        <v>49</v>
      </c>
      <c r="C34" s="66">
        <v>0.3</v>
      </c>
      <c r="D34" s="232" t="s">
        <v>45</v>
      </c>
      <c r="E34" s="232" t="s">
        <v>46</v>
      </c>
      <c r="F34" s="181">
        <v>1</v>
      </c>
      <c r="G34" s="81" t="s">
        <v>62</v>
      </c>
      <c r="H34" s="81" t="s">
        <v>43</v>
      </c>
      <c r="I34" s="81" t="s">
        <v>15</v>
      </c>
      <c r="J34" s="187"/>
      <c r="K34" s="188"/>
      <c r="L34" s="189"/>
      <c r="M34" s="188"/>
      <c r="N34" s="188"/>
      <c r="O34" s="188"/>
      <c r="P34" s="188"/>
    </row>
    <row r="35" spans="1:16" ht="38.25" x14ac:dyDescent="0.25">
      <c r="A35" s="86">
        <v>19</v>
      </c>
      <c r="B35" s="22" t="s">
        <v>50</v>
      </c>
      <c r="C35" s="30">
        <v>0.36</v>
      </c>
      <c r="D35" s="221" t="s">
        <v>45</v>
      </c>
      <c r="E35" s="221" t="s">
        <v>46</v>
      </c>
      <c r="F35" s="31">
        <v>0.95</v>
      </c>
      <c r="G35" s="96" t="s">
        <v>62</v>
      </c>
      <c r="H35" s="96" t="s">
        <v>43</v>
      </c>
      <c r="I35" s="96" t="s">
        <v>15</v>
      </c>
      <c r="J35" s="187"/>
      <c r="K35" s="188"/>
      <c r="L35" s="189"/>
      <c r="M35" s="188"/>
      <c r="N35" s="188"/>
      <c r="O35" s="188"/>
      <c r="P35" s="188"/>
    </row>
    <row r="36" spans="1:16" ht="38.25" x14ac:dyDescent="0.25">
      <c r="A36" s="105">
        <v>20</v>
      </c>
      <c r="B36" s="111" t="s">
        <v>51</v>
      </c>
      <c r="C36" s="66">
        <v>1.75</v>
      </c>
      <c r="D36" s="232" t="s">
        <v>45</v>
      </c>
      <c r="E36" s="232" t="s">
        <v>46</v>
      </c>
      <c r="F36" s="181">
        <v>1</v>
      </c>
      <c r="G36" s="81" t="s">
        <v>62</v>
      </c>
      <c r="H36" s="81" t="s">
        <v>43</v>
      </c>
      <c r="I36" s="81" t="s">
        <v>15</v>
      </c>
      <c r="J36" s="187"/>
      <c r="K36" s="188"/>
      <c r="L36" s="189"/>
      <c r="M36" s="188"/>
      <c r="N36" s="188"/>
      <c r="O36" s="188"/>
      <c r="P36" s="188"/>
    </row>
    <row r="37" spans="1:16" ht="38.25" x14ac:dyDescent="0.25">
      <c r="A37" s="105">
        <v>21</v>
      </c>
      <c r="B37" s="111" t="s">
        <v>52</v>
      </c>
      <c r="C37" s="66">
        <v>0.36</v>
      </c>
      <c r="D37" s="232" t="s">
        <v>45</v>
      </c>
      <c r="E37" s="232" t="s">
        <v>46</v>
      </c>
      <c r="F37" s="181">
        <v>1</v>
      </c>
      <c r="G37" s="81" t="s">
        <v>62</v>
      </c>
      <c r="H37" s="81" t="s">
        <v>43</v>
      </c>
      <c r="I37" s="81" t="s">
        <v>15</v>
      </c>
      <c r="J37" s="187"/>
      <c r="K37" s="188"/>
      <c r="L37" s="189"/>
      <c r="M37" s="188"/>
      <c r="N37" s="188"/>
      <c r="O37" s="188"/>
      <c r="P37" s="188"/>
    </row>
    <row r="38" spans="1:16" ht="38.25" x14ac:dyDescent="0.25">
      <c r="A38" s="105">
        <v>22</v>
      </c>
      <c r="B38" s="111" t="s">
        <v>53</v>
      </c>
      <c r="C38" s="66">
        <v>0.86</v>
      </c>
      <c r="D38" s="232" t="s">
        <v>45</v>
      </c>
      <c r="E38" s="232" t="s">
        <v>46</v>
      </c>
      <c r="F38" s="181">
        <v>1</v>
      </c>
      <c r="G38" s="81" t="s">
        <v>62</v>
      </c>
      <c r="H38" s="81" t="s">
        <v>43</v>
      </c>
      <c r="I38" s="81" t="s">
        <v>15</v>
      </c>
      <c r="J38" s="187"/>
      <c r="K38" s="188"/>
      <c r="L38" s="189"/>
      <c r="M38" s="188"/>
      <c r="N38" s="188"/>
      <c r="O38" s="188"/>
      <c r="P38" s="188"/>
    </row>
    <row r="39" spans="1:16" ht="38.25" x14ac:dyDescent="0.25">
      <c r="A39" s="105">
        <v>23</v>
      </c>
      <c r="B39" s="111" t="s">
        <v>54</v>
      </c>
      <c r="C39" s="66">
        <v>0.6</v>
      </c>
      <c r="D39" s="232" t="s">
        <v>45</v>
      </c>
      <c r="E39" s="232" t="s">
        <v>46</v>
      </c>
      <c r="F39" s="181">
        <v>1</v>
      </c>
      <c r="G39" s="81" t="s">
        <v>62</v>
      </c>
      <c r="H39" s="81" t="s">
        <v>43</v>
      </c>
      <c r="I39" s="81" t="s">
        <v>15</v>
      </c>
      <c r="J39" s="187"/>
      <c r="K39" s="188"/>
      <c r="L39" s="189"/>
      <c r="M39" s="188"/>
      <c r="N39" s="188"/>
      <c r="O39" s="188"/>
      <c r="P39" s="188"/>
    </row>
    <row r="40" spans="1:16" ht="38.25" x14ac:dyDescent="0.25">
      <c r="A40" s="86">
        <v>24</v>
      </c>
      <c r="B40" s="22" t="s">
        <v>55</v>
      </c>
      <c r="C40" s="30">
        <v>0.5</v>
      </c>
      <c r="D40" s="221" t="s">
        <v>45</v>
      </c>
      <c r="E40" s="221" t="s">
        <v>46</v>
      </c>
      <c r="F40" s="31">
        <v>0.9</v>
      </c>
      <c r="G40" s="96" t="s">
        <v>62</v>
      </c>
      <c r="H40" s="96" t="s">
        <v>43</v>
      </c>
      <c r="I40" s="96" t="s">
        <v>15</v>
      </c>
      <c r="J40" s="187"/>
      <c r="K40" s="188"/>
      <c r="L40" s="189"/>
      <c r="M40" s="188"/>
      <c r="N40" s="188"/>
      <c r="O40" s="188"/>
      <c r="P40" s="188"/>
    </row>
    <row r="41" spans="1:16" ht="38.25" x14ac:dyDescent="0.25">
      <c r="A41" s="86">
        <v>25</v>
      </c>
      <c r="B41" s="22" t="s">
        <v>56</v>
      </c>
      <c r="C41" s="30">
        <v>0.33</v>
      </c>
      <c r="D41" s="221" t="s">
        <v>45</v>
      </c>
      <c r="E41" s="221" t="s">
        <v>46</v>
      </c>
      <c r="F41" s="31">
        <v>0.8</v>
      </c>
      <c r="G41" s="96" t="s">
        <v>62</v>
      </c>
      <c r="H41" s="96" t="s">
        <v>43</v>
      </c>
      <c r="I41" s="96" t="s">
        <v>15</v>
      </c>
      <c r="J41" s="187"/>
      <c r="K41" s="188"/>
      <c r="L41" s="189"/>
      <c r="M41" s="188"/>
      <c r="N41" s="188"/>
      <c r="O41" s="188"/>
      <c r="P41" s="188"/>
    </row>
    <row r="42" spans="1:16" ht="38.25" x14ac:dyDescent="0.25">
      <c r="A42" s="86">
        <v>26</v>
      </c>
      <c r="B42" s="22" t="s">
        <v>57</v>
      </c>
      <c r="C42" s="30">
        <v>0.31</v>
      </c>
      <c r="D42" s="221" t="s">
        <v>45</v>
      </c>
      <c r="E42" s="221" t="s">
        <v>46</v>
      </c>
      <c r="F42" s="31">
        <v>0.9</v>
      </c>
      <c r="G42" s="96" t="s">
        <v>62</v>
      </c>
      <c r="H42" s="96" t="s">
        <v>43</v>
      </c>
      <c r="I42" s="96" t="s">
        <v>15</v>
      </c>
      <c r="J42" s="187"/>
      <c r="K42" s="188"/>
      <c r="L42" s="189"/>
      <c r="M42" s="188"/>
      <c r="N42" s="188"/>
      <c r="O42" s="188"/>
      <c r="P42" s="188"/>
    </row>
    <row r="43" spans="1:16" ht="38.25" x14ac:dyDescent="0.25">
      <c r="A43" s="86">
        <v>27</v>
      </c>
      <c r="B43" s="22" t="s">
        <v>58</v>
      </c>
      <c r="C43" s="30">
        <v>0.36</v>
      </c>
      <c r="D43" s="221" t="s">
        <v>45</v>
      </c>
      <c r="E43" s="221" t="s">
        <v>46</v>
      </c>
      <c r="F43" s="31">
        <v>0.75</v>
      </c>
      <c r="G43" s="96" t="s">
        <v>62</v>
      </c>
      <c r="H43" s="96" t="s">
        <v>43</v>
      </c>
      <c r="I43" s="96" t="s">
        <v>15</v>
      </c>
      <c r="J43" s="187"/>
      <c r="K43" s="188"/>
      <c r="L43" s="189"/>
      <c r="M43" s="188"/>
      <c r="N43" s="188"/>
      <c r="O43" s="188"/>
      <c r="P43" s="188"/>
    </row>
    <row r="44" spans="1:16" ht="38.25" x14ac:dyDescent="0.25">
      <c r="A44" s="86">
        <v>28</v>
      </c>
      <c r="B44" s="22" t="s">
        <v>59</v>
      </c>
      <c r="C44" s="30">
        <v>1.1599999999999999</v>
      </c>
      <c r="D44" s="221" t="s">
        <v>45</v>
      </c>
      <c r="E44" s="221" t="s">
        <v>46</v>
      </c>
      <c r="F44" s="31">
        <v>0.75</v>
      </c>
      <c r="G44" s="96" t="s">
        <v>62</v>
      </c>
      <c r="H44" s="96" t="s">
        <v>43</v>
      </c>
      <c r="I44" s="96" t="s">
        <v>15</v>
      </c>
      <c r="J44" s="187"/>
      <c r="K44" s="188"/>
      <c r="L44" s="189"/>
      <c r="M44" s="188"/>
      <c r="N44" s="188"/>
      <c r="O44" s="188"/>
      <c r="P44" s="188"/>
    </row>
    <row r="45" spans="1:16" ht="38.25" x14ac:dyDescent="0.25">
      <c r="A45" s="86">
        <v>29</v>
      </c>
      <c r="B45" s="22" t="s">
        <v>60</v>
      </c>
      <c r="C45" s="30">
        <v>0.93</v>
      </c>
      <c r="D45" s="221" t="s">
        <v>45</v>
      </c>
      <c r="E45" s="221" t="s">
        <v>46</v>
      </c>
      <c r="F45" s="31">
        <v>0.8</v>
      </c>
      <c r="G45" s="96" t="s">
        <v>62</v>
      </c>
      <c r="H45" s="96" t="s">
        <v>43</v>
      </c>
      <c r="I45" s="96" t="s">
        <v>15</v>
      </c>
      <c r="J45" s="187"/>
      <c r="K45" s="188"/>
      <c r="L45" s="189"/>
      <c r="M45" s="188"/>
      <c r="N45" s="188"/>
      <c r="O45" s="188"/>
      <c r="P45" s="188"/>
    </row>
    <row r="46" spans="1:16" ht="38.25" x14ac:dyDescent="0.25">
      <c r="A46" s="86">
        <v>30</v>
      </c>
      <c r="B46" s="90" t="s">
        <v>61</v>
      </c>
      <c r="C46" s="30">
        <v>3</v>
      </c>
      <c r="D46" s="221" t="s">
        <v>45</v>
      </c>
      <c r="E46" s="221" t="s">
        <v>46</v>
      </c>
      <c r="F46" s="31">
        <v>0.95</v>
      </c>
      <c r="G46" s="96" t="s">
        <v>62</v>
      </c>
      <c r="H46" s="96" t="s">
        <v>43</v>
      </c>
      <c r="I46" s="96" t="s">
        <v>15</v>
      </c>
      <c r="J46" s="187"/>
      <c r="K46" s="188"/>
      <c r="L46" s="189"/>
      <c r="M46" s="188"/>
      <c r="N46" s="188"/>
      <c r="O46" s="188"/>
      <c r="P46" s="188"/>
    </row>
    <row r="47" spans="1:16" ht="38.25" x14ac:dyDescent="0.25">
      <c r="A47" s="86">
        <v>31</v>
      </c>
      <c r="B47" s="22" t="s">
        <v>64</v>
      </c>
      <c r="C47" s="30">
        <v>2.4</v>
      </c>
      <c r="D47" s="221" t="s">
        <v>45</v>
      </c>
      <c r="E47" s="221" t="s">
        <v>46</v>
      </c>
      <c r="F47" s="224">
        <v>0.85</v>
      </c>
      <c r="G47" s="96" t="s">
        <v>62</v>
      </c>
      <c r="H47" s="96" t="s">
        <v>43</v>
      </c>
      <c r="I47" s="96" t="s">
        <v>15</v>
      </c>
      <c r="J47" s="187"/>
      <c r="K47" s="188"/>
      <c r="L47" s="189"/>
      <c r="M47" s="188"/>
      <c r="N47" s="188"/>
      <c r="O47" s="188"/>
      <c r="P47" s="188"/>
    </row>
    <row r="48" spans="1:16" ht="38.25" x14ac:dyDescent="0.25">
      <c r="A48" s="105">
        <v>32</v>
      </c>
      <c r="B48" s="111" t="s">
        <v>65</v>
      </c>
      <c r="C48" s="66">
        <v>0.2</v>
      </c>
      <c r="D48" s="232" t="s">
        <v>45</v>
      </c>
      <c r="E48" s="232" t="s">
        <v>46</v>
      </c>
      <c r="F48" s="234">
        <v>1</v>
      </c>
      <c r="G48" s="81" t="s">
        <v>62</v>
      </c>
      <c r="H48" s="81" t="s">
        <v>43</v>
      </c>
      <c r="I48" s="81" t="s">
        <v>15</v>
      </c>
      <c r="J48" s="187"/>
      <c r="K48" s="188"/>
      <c r="L48" s="189"/>
      <c r="M48" s="188"/>
      <c r="N48" s="188"/>
      <c r="O48" s="188"/>
      <c r="P48" s="188"/>
    </row>
    <row r="49" spans="1:16" ht="38.25" x14ac:dyDescent="0.25">
      <c r="A49" s="86">
        <v>33</v>
      </c>
      <c r="B49" s="22" t="s">
        <v>66</v>
      </c>
      <c r="C49" s="30">
        <v>0.19</v>
      </c>
      <c r="D49" s="221" t="s">
        <v>45</v>
      </c>
      <c r="E49" s="221" t="s">
        <v>46</v>
      </c>
      <c r="F49" s="224">
        <v>0.8</v>
      </c>
      <c r="G49" s="96" t="s">
        <v>62</v>
      </c>
      <c r="H49" s="96" t="s">
        <v>43</v>
      </c>
      <c r="I49" s="96" t="s">
        <v>15</v>
      </c>
      <c r="J49" s="187"/>
      <c r="K49" s="188"/>
      <c r="L49" s="189"/>
      <c r="M49" s="188"/>
      <c r="N49" s="188"/>
      <c r="O49" s="188"/>
      <c r="P49" s="188"/>
    </row>
    <row r="50" spans="1:16" ht="38.25" x14ac:dyDescent="0.25">
      <c r="A50" s="105">
        <v>34</v>
      </c>
      <c r="B50" s="111" t="s">
        <v>503</v>
      </c>
      <c r="C50" s="66">
        <v>0.19</v>
      </c>
      <c r="D50" s="232" t="s">
        <v>45</v>
      </c>
      <c r="E50" s="232" t="s">
        <v>46</v>
      </c>
      <c r="F50" s="234">
        <v>1</v>
      </c>
      <c r="G50" s="81" t="s">
        <v>62</v>
      </c>
      <c r="H50" s="81" t="s">
        <v>43</v>
      </c>
      <c r="I50" s="81" t="s">
        <v>15</v>
      </c>
      <c r="J50" s="187"/>
      <c r="K50" s="188"/>
      <c r="L50" s="189"/>
      <c r="M50" s="188"/>
      <c r="N50" s="188"/>
      <c r="O50" s="188"/>
      <c r="P50" s="188"/>
    </row>
    <row r="51" spans="1:16" ht="38.25" x14ac:dyDescent="0.25">
      <c r="A51" s="86">
        <v>35</v>
      </c>
      <c r="B51" s="22" t="s">
        <v>68</v>
      </c>
      <c r="C51" s="30">
        <v>0.41</v>
      </c>
      <c r="D51" s="221" t="s">
        <v>45</v>
      </c>
      <c r="E51" s="221" t="s">
        <v>46</v>
      </c>
      <c r="F51" s="224">
        <v>0.85</v>
      </c>
      <c r="G51" s="96" t="s">
        <v>62</v>
      </c>
      <c r="H51" s="96" t="s">
        <v>43</v>
      </c>
      <c r="I51" s="96" t="s">
        <v>15</v>
      </c>
      <c r="J51" s="187"/>
      <c r="K51" s="188"/>
      <c r="L51" s="189"/>
      <c r="M51" s="188"/>
      <c r="N51" s="188"/>
      <c r="O51" s="188"/>
      <c r="P51" s="188"/>
    </row>
    <row r="52" spans="1:16" ht="38.25" x14ac:dyDescent="0.25">
      <c r="A52" s="86">
        <v>36</v>
      </c>
      <c r="B52" s="22" t="s">
        <v>504</v>
      </c>
      <c r="C52" s="30">
        <v>0.26</v>
      </c>
      <c r="D52" s="221" t="s">
        <v>45</v>
      </c>
      <c r="E52" s="221" t="s">
        <v>46</v>
      </c>
      <c r="F52" s="224">
        <v>0.65</v>
      </c>
      <c r="G52" s="96" t="s">
        <v>62</v>
      </c>
      <c r="H52" s="96" t="s">
        <v>43</v>
      </c>
      <c r="I52" s="96" t="s">
        <v>15</v>
      </c>
      <c r="J52" s="187"/>
      <c r="K52" s="188"/>
      <c r="L52" s="189"/>
      <c r="M52" s="188"/>
      <c r="N52" s="188"/>
      <c r="O52" s="188"/>
      <c r="P52" s="188"/>
    </row>
    <row r="53" spans="1:16" ht="25.5" x14ac:dyDescent="0.25">
      <c r="A53" s="86">
        <v>37</v>
      </c>
      <c r="B53" s="90" t="s">
        <v>523</v>
      </c>
      <c r="C53" s="58">
        <v>3.4</v>
      </c>
      <c r="D53" s="221" t="s">
        <v>72</v>
      </c>
      <c r="E53" s="221" t="s">
        <v>73</v>
      </c>
      <c r="F53" s="224">
        <v>0.9</v>
      </c>
      <c r="G53" s="96" t="s">
        <v>74</v>
      </c>
      <c r="H53" s="96" t="s">
        <v>43</v>
      </c>
      <c r="I53" s="96" t="s">
        <v>15</v>
      </c>
      <c r="J53" s="187"/>
      <c r="K53" s="188"/>
      <c r="L53" s="189"/>
      <c r="M53" s="188"/>
      <c r="N53" s="188"/>
      <c r="O53" s="188"/>
      <c r="P53" s="188"/>
    </row>
    <row r="54" spans="1:16" ht="25.5" x14ac:dyDescent="0.25">
      <c r="A54" s="86">
        <v>38</v>
      </c>
      <c r="B54" s="190" t="s">
        <v>75</v>
      </c>
      <c r="C54" s="58">
        <v>2.8940000000000001</v>
      </c>
      <c r="D54" s="221" t="s">
        <v>76</v>
      </c>
      <c r="E54" s="221" t="s">
        <v>46</v>
      </c>
      <c r="F54" s="224">
        <v>0.9</v>
      </c>
      <c r="G54" s="96" t="s">
        <v>74</v>
      </c>
      <c r="H54" s="96" t="s">
        <v>43</v>
      </c>
      <c r="I54" s="96" t="s">
        <v>15</v>
      </c>
      <c r="J54" s="187"/>
      <c r="K54" s="188"/>
      <c r="L54" s="189"/>
      <c r="M54" s="188"/>
      <c r="N54" s="188"/>
      <c r="O54" s="188"/>
      <c r="P54" s="188"/>
    </row>
    <row r="55" spans="1:16" ht="25.5" x14ac:dyDescent="0.25">
      <c r="A55" s="105">
        <v>39</v>
      </c>
      <c r="B55" s="110" t="s">
        <v>78</v>
      </c>
      <c r="C55" s="66">
        <v>1.25</v>
      </c>
      <c r="D55" s="232" t="s">
        <v>79</v>
      </c>
      <c r="E55" s="232" t="s">
        <v>80</v>
      </c>
      <c r="F55" s="234">
        <v>1</v>
      </c>
      <c r="G55" s="81" t="s">
        <v>74</v>
      </c>
      <c r="H55" s="81" t="s">
        <v>43</v>
      </c>
      <c r="I55" s="81" t="s">
        <v>15</v>
      </c>
      <c r="J55" s="187"/>
      <c r="K55" s="188"/>
      <c r="L55" s="189"/>
      <c r="M55" s="188"/>
      <c r="N55" s="188"/>
      <c r="O55" s="188"/>
      <c r="P55" s="188"/>
    </row>
    <row r="56" spans="1:16" ht="25.5" x14ac:dyDescent="0.25">
      <c r="A56" s="105">
        <v>40</v>
      </c>
      <c r="B56" s="111" t="s">
        <v>81</v>
      </c>
      <c r="C56" s="112">
        <v>1.35</v>
      </c>
      <c r="D56" s="232" t="s">
        <v>79</v>
      </c>
      <c r="E56" s="232" t="s">
        <v>80</v>
      </c>
      <c r="F56" s="234">
        <v>1</v>
      </c>
      <c r="G56" s="81" t="s">
        <v>74</v>
      </c>
      <c r="H56" s="81" t="s">
        <v>43</v>
      </c>
      <c r="I56" s="81" t="s">
        <v>15</v>
      </c>
      <c r="J56" s="187"/>
      <c r="K56" s="188"/>
      <c r="L56" s="189"/>
      <c r="M56" s="188"/>
      <c r="N56" s="188"/>
      <c r="O56" s="188"/>
      <c r="P56" s="188"/>
    </row>
    <row r="57" spans="1:16" ht="38.25" x14ac:dyDescent="0.25">
      <c r="A57" s="105">
        <v>41</v>
      </c>
      <c r="B57" s="111" t="s">
        <v>84</v>
      </c>
      <c r="C57" s="112">
        <v>0.375</v>
      </c>
      <c r="D57" s="232" t="s">
        <v>79</v>
      </c>
      <c r="E57" s="232" t="s">
        <v>80</v>
      </c>
      <c r="F57" s="234">
        <v>1</v>
      </c>
      <c r="G57" s="81" t="s">
        <v>74</v>
      </c>
      <c r="H57" s="81" t="s">
        <v>43</v>
      </c>
      <c r="I57" s="81" t="s">
        <v>15</v>
      </c>
      <c r="J57" s="187"/>
      <c r="K57" s="188"/>
      <c r="L57" s="189"/>
      <c r="M57" s="188"/>
      <c r="N57" s="188"/>
      <c r="O57" s="188"/>
      <c r="P57" s="188"/>
    </row>
    <row r="58" spans="1:16" ht="25.5" x14ac:dyDescent="0.25">
      <c r="A58" s="86">
        <v>42</v>
      </c>
      <c r="B58" s="97" t="s">
        <v>86</v>
      </c>
      <c r="C58" s="98">
        <v>0.84</v>
      </c>
      <c r="D58" s="221" t="s">
        <v>83</v>
      </c>
      <c r="E58" s="221" t="s">
        <v>80</v>
      </c>
      <c r="F58" s="224">
        <v>0.6</v>
      </c>
      <c r="G58" s="96" t="s">
        <v>74</v>
      </c>
      <c r="H58" s="96" t="s">
        <v>43</v>
      </c>
      <c r="I58" s="96" t="s">
        <v>15</v>
      </c>
      <c r="J58" s="187"/>
      <c r="K58" s="188"/>
      <c r="L58" s="189"/>
      <c r="M58" s="188"/>
      <c r="N58" s="188"/>
      <c r="O58" s="188"/>
      <c r="P58" s="188"/>
    </row>
    <row r="59" spans="1:16" ht="25.5" x14ac:dyDescent="0.25">
      <c r="A59" s="105">
        <v>43</v>
      </c>
      <c r="B59" s="111" t="s">
        <v>85</v>
      </c>
      <c r="C59" s="112">
        <v>0.27500000000000002</v>
      </c>
      <c r="D59" s="232" t="s">
        <v>83</v>
      </c>
      <c r="E59" s="232" t="s">
        <v>80</v>
      </c>
      <c r="F59" s="234">
        <v>1</v>
      </c>
      <c r="G59" s="81" t="s">
        <v>74</v>
      </c>
      <c r="H59" s="81" t="s">
        <v>43</v>
      </c>
      <c r="I59" s="81" t="s">
        <v>15</v>
      </c>
      <c r="J59" s="187"/>
      <c r="K59" s="188"/>
      <c r="L59" s="189"/>
      <c r="M59" s="188"/>
      <c r="N59" s="188"/>
      <c r="O59" s="188"/>
      <c r="P59" s="188"/>
    </row>
    <row r="60" spans="1:16" ht="25.5" x14ac:dyDescent="0.25">
      <c r="A60" s="105">
        <v>44</v>
      </c>
      <c r="B60" s="110" t="s">
        <v>47</v>
      </c>
      <c r="C60" s="66">
        <v>0.91</v>
      </c>
      <c r="D60" s="232" t="s">
        <v>45</v>
      </c>
      <c r="E60" s="232" t="s">
        <v>46</v>
      </c>
      <c r="F60" s="181">
        <v>1</v>
      </c>
      <c r="G60" s="81" t="s">
        <v>74</v>
      </c>
      <c r="H60" s="81" t="s">
        <v>43</v>
      </c>
      <c r="I60" s="81" t="s">
        <v>15</v>
      </c>
      <c r="J60" s="187"/>
      <c r="K60" s="188"/>
      <c r="L60" s="189"/>
      <c r="M60" s="188"/>
      <c r="N60" s="188"/>
      <c r="O60" s="188"/>
      <c r="P60" s="188"/>
    </row>
    <row r="61" spans="1:16" ht="25.5" x14ac:dyDescent="0.25">
      <c r="A61" s="86">
        <v>45</v>
      </c>
      <c r="B61" s="22" t="s">
        <v>63</v>
      </c>
      <c r="C61" s="30">
        <v>1.94</v>
      </c>
      <c r="D61" s="221" t="s">
        <v>45</v>
      </c>
      <c r="E61" s="221" t="s">
        <v>46</v>
      </c>
      <c r="F61" s="31">
        <v>0.9</v>
      </c>
      <c r="G61" s="96" t="s">
        <v>74</v>
      </c>
      <c r="H61" s="96" t="s">
        <v>43</v>
      </c>
      <c r="I61" s="96" t="s">
        <v>15</v>
      </c>
      <c r="J61" s="187"/>
      <c r="K61" s="188"/>
      <c r="L61" s="189"/>
      <c r="M61" s="188"/>
      <c r="N61" s="188"/>
      <c r="O61" s="188"/>
      <c r="P61" s="188"/>
    </row>
    <row r="62" spans="1:16" ht="38.25" x14ac:dyDescent="0.25">
      <c r="A62" s="105">
        <v>46</v>
      </c>
      <c r="B62" s="111" t="s">
        <v>67</v>
      </c>
      <c r="C62" s="66">
        <v>0.95</v>
      </c>
      <c r="D62" s="232" t="s">
        <v>45</v>
      </c>
      <c r="E62" s="232" t="s">
        <v>46</v>
      </c>
      <c r="F62" s="234">
        <v>1</v>
      </c>
      <c r="G62" s="81" t="s">
        <v>74</v>
      </c>
      <c r="H62" s="81" t="s">
        <v>43</v>
      </c>
      <c r="I62" s="81" t="s">
        <v>15</v>
      </c>
      <c r="J62" s="187"/>
      <c r="K62" s="188"/>
      <c r="L62" s="189"/>
      <c r="M62" s="188"/>
      <c r="N62" s="188"/>
      <c r="O62" s="188"/>
      <c r="P62" s="188"/>
    </row>
    <row r="63" spans="1:16" ht="51" x14ac:dyDescent="0.25">
      <c r="A63" s="105">
        <v>47</v>
      </c>
      <c r="B63" s="111" t="s">
        <v>69</v>
      </c>
      <c r="C63" s="66">
        <v>0.37</v>
      </c>
      <c r="D63" s="232" t="s">
        <v>45</v>
      </c>
      <c r="E63" s="232" t="s">
        <v>46</v>
      </c>
      <c r="F63" s="234">
        <v>1</v>
      </c>
      <c r="G63" s="81" t="s">
        <v>74</v>
      </c>
      <c r="H63" s="81" t="s">
        <v>43</v>
      </c>
      <c r="I63" s="81" t="s">
        <v>15</v>
      </c>
      <c r="J63" s="187"/>
      <c r="K63" s="188"/>
      <c r="L63" s="189"/>
      <c r="M63" s="188"/>
      <c r="N63" s="188"/>
      <c r="O63" s="188"/>
      <c r="P63" s="188"/>
    </row>
    <row r="64" spans="1:16" ht="38.25" x14ac:dyDescent="0.25">
      <c r="A64" s="105">
        <v>48</v>
      </c>
      <c r="B64" s="111" t="s">
        <v>70</v>
      </c>
      <c r="C64" s="66">
        <v>0.9</v>
      </c>
      <c r="D64" s="232" t="s">
        <v>45</v>
      </c>
      <c r="E64" s="232" t="s">
        <v>46</v>
      </c>
      <c r="F64" s="234">
        <v>1</v>
      </c>
      <c r="G64" s="81" t="s">
        <v>74</v>
      </c>
      <c r="H64" s="81" t="s">
        <v>43</v>
      </c>
      <c r="I64" s="81" t="s">
        <v>15</v>
      </c>
      <c r="J64" s="187"/>
      <c r="K64" s="188"/>
      <c r="L64" s="189"/>
      <c r="M64" s="188"/>
      <c r="N64" s="188"/>
      <c r="O64" s="188"/>
      <c r="P64" s="188"/>
    </row>
    <row r="65" spans="1:16" ht="25.5" x14ac:dyDescent="0.25">
      <c r="A65" s="86">
        <v>49</v>
      </c>
      <c r="B65" s="22" t="s">
        <v>71</v>
      </c>
      <c r="C65" s="30">
        <v>0.25</v>
      </c>
      <c r="D65" s="221" t="s">
        <v>45</v>
      </c>
      <c r="E65" s="221" t="s">
        <v>46</v>
      </c>
      <c r="F65" s="224">
        <v>0.9</v>
      </c>
      <c r="G65" s="96" t="s">
        <v>74</v>
      </c>
      <c r="H65" s="96" t="s">
        <v>43</v>
      </c>
      <c r="I65" s="96" t="s">
        <v>15</v>
      </c>
      <c r="J65" s="188"/>
      <c r="K65" s="188"/>
      <c r="L65" s="188"/>
      <c r="M65" s="188"/>
      <c r="N65" s="188"/>
      <c r="O65" s="188"/>
      <c r="P65" s="188"/>
    </row>
    <row r="66" spans="1:16" x14ac:dyDescent="0.25">
      <c r="A66" s="258" t="s">
        <v>326</v>
      </c>
      <c r="B66" s="259"/>
      <c r="C66" s="94"/>
      <c r="D66" s="223"/>
      <c r="E66" s="223"/>
      <c r="F66" s="223"/>
      <c r="G66" s="94"/>
      <c r="H66" s="94"/>
      <c r="I66" s="95"/>
      <c r="J66" s="188"/>
      <c r="K66" s="188"/>
      <c r="L66" s="188"/>
      <c r="M66" s="188"/>
      <c r="N66" s="188"/>
      <c r="O66" s="188"/>
      <c r="P66" s="188"/>
    </row>
    <row r="67" spans="1:16" ht="30" x14ac:dyDescent="0.25">
      <c r="A67" s="86">
        <v>50</v>
      </c>
      <c r="B67" s="90" t="s">
        <v>87</v>
      </c>
      <c r="C67" s="58">
        <v>3.75</v>
      </c>
      <c r="D67" s="20" t="s">
        <v>24</v>
      </c>
      <c r="E67" s="58" t="s">
        <v>38</v>
      </c>
      <c r="F67" s="93">
        <v>0.95</v>
      </c>
      <c r="G67" s="89" t="s">
        <v>88</v>
      </c>
      <c r="H67" s="89" t="s">
        <v>327</v>
      </c>
      <c r="I67" s="89" t="s">
        <v>15</v>
      </c>
      <c r="J67" s="187"/>
      <c r="K67" s="188"/>
      <c r="L67" s="189"/>
      <c r="M67" s="188"/>
      <c r="N67" s="188"/>
      <c r="O67" s="188"/>
      <c r="P67" s="188"/>
    </row>
    <row r="68" spans="1:16" ht="30" x14ac:dyDescent="0.25">
      <c r="A68" s="86">
        <v>51</v>
      </c>
      <c r="B68" s="90" t="s">
        <v>89</v>
      </c>
      <c r="C68" s="58">
        <v>4.2</v>
      </c>
      <c r="D68" s="20" t="s">
        <v>24</v>
      </c>
      <c r="E68" s="58" t="s">
        <v>38</v>
      </c>
      <c r="F68" s="93">
        <v>0.92</v>
      </c>
      <c r="G68" s="89" t="s">
        <v>90</v>
      </c>
      <c r="H68" s="89" t="s">
        <v>327</v>
      </c>
      <c r="I68" s="89" t="s">
        <v>15</v>
      </c>
      <c r="J68" s="187"/>
      <c r="K68" s="188"/>
      <c r="L68" s="189"/>
      <c r="M68" s="188"/>
      <c r="N68" s="188"/>
      <c r="O68" s="188"/>
      <c r="P68" s="188"/>
    </row>
    <row r="69" spans="1:16" ht="30" x14ac:dyDescent="0.25">
      <c r="A69" s="86">
        <v>52</v>
      </c>
      <c r="B69" s="90" t="s">
        <v>91</v>
      </c>
      <c r="C69" s="58">
        <v>0.51700000000000002</v>
      </c>
      <c r="D69" s="20" t="s">
        <v>92</v>
      </c>
      <c r="E69" s="58" t="s">
        <v>13</v>
      </c>
      <c r="F69" s="93">
        <v>0.98</v>
      </c>
      <c r="G69" s="89" t="s">
        <v>90</v>
      </c>
      <c r="H69" s="89" t="s">
        <v>327</v>
      </c>
      <c r="I69" s="89" t="s">
        <v>15</v>
      </c>
      <c r="J69" s="187"/>
      <c r="K69" s="188"/>
      <c r="L69" s="189"/>
      <c r="M69" s="188"/>
      <c r="N69" s="188"/>
      <c r="O69" s="188"/>
      <c r="P69" s="188"/>
    </row>
    <row r="70" spans="1:16" ht="30" x14ac:dyDescent="0.25">
      <c r="A70" s="105">
        <v>53</v>
      </c>
      <c r="B70" s="108" t="s">
        <v>93</v>
      </c>
      <c r="C70" s="112">
        <v>0.9</v>
      </c>
      <c r="D70" s="225" t="s">
        <v>92</v>
      </c>
      <c r="E70" s="112" t="s">
        <v>13</v>
      </c>
      <c r="F70" s="226">
        <v>1</v>
      </c>
      <c r="G70" s="107" t="s">
        <v>90</v>
      </c>
      <c r="H70" s="107" t="s">
        <v>327</v>
      </c>
      <c r="I70" s="107" t="s">
        <v>15</v>
      </c>
      <c r="J70" s="187"/>
      <c r="K70" s="188"/>
      <c r="L70" s="189"/>
      <c r="M70" s="188"/>
      <c r="N70" s="188"/>
      <c r="O70" s="188"/>
      <c r="P70" s="188"/>
    </row>
    <row r="71" spans="1:16" ht="30" x14ac:dyDescent="0.25">
      <c r="A71" s="86">
        <v>54</v>
      </c>
      <c r="B71" s="90" t="s">
        <v>94</v>
      </c>
      <c r="C71" s="58">
        <v>0.99</v>
      </c>
      <c r="D71" s="20" t="s">
        <v>92</v>
      </c>
      <c r="E71" s="58" t="s">
        <v>22</v>
      </c>
      <c r="F71" s="93">
        <v>0.98</v>
      </c>
      <c r="G71" s="89" t="s">
        <v>90</v>
      </c>
      <c r="H71" s="89" t="s">
        <v>327</v>
      </c>
      <c r="I71" s="89" t="s">
        <v>15</v>
      </c>
      <c r="J71" s="187"/>
      <c r="K71" s="188"/>
      <c r="L71" s="189"/>
      <c r="M71" s="188"/>
      <c r="N71" s="188"/>
      <c r="O71" s="188"/>
      <c r="P71" s="188"/>
    </row>
    <row r="72" spans="1:16" ht="30" x14ac:dyDescent="0.25">
      <c r="A72" s="86">
        <v>55</v>
      </c>
      <c r="B72" s="91" t="s">
        <v>505</v>
      </c>
      <c r="C72" s="58">
        <v>1.62</v>
      </c>
      <c r="D72" s="20" t="s">
        <v>20</v>
      </c>
      <c r="E72" s="58" t="s">
        <v>22</v>
      </c>
      <c r="F72" s="93">
        <v>0.8</v>
      </c>
      <c r="G72" s="89" t="s">
        <v>88</v>
      </c>
      <c r="H72" s="89" t="s">
        <v>327</v>
      </c>
      <c r="I72" s="89" t="s">
        <v>15</v>
      </c>
      <c r="J72" s="187"/>
      <c r="K72" s="188"/>
      <c r="L72" s="189"/>
      <c r="M72" s="188"/>
      <c r="N72" s="188"/>
      <c r="O72" s="188"/>
      <c r="P72" s="188"/>
    </row>
    <row r="73" spans="1:16" ht="30" x14ac:dyDescent="0.25">
      <c r="A73" s="103">
        <v>56</v>
      </c>
      <c r="B73" s="104" t="s">
        <v>16</v>
      </c>
      <c r="C73" s="65">
        <v>3</v>
      </c>
      <c r="D73" s="260" t="s">
        <v>17</v>
      </c>
      <c r="E73" s="261"/>
      <c r="F73" s="262"/>
      <c r="G73" s="80" t="s">
        <v>88</v>
      </c>
      <c r="H73" s="80" t="s">
        <v>14</v>
      </c>
      <c r="I73" s="80" t="s">
        <v>15</v>
      </c>
      <c r="J73" s="187"/>
      <c r="K73" s="188"/>
      <c r="L73" s="189"/>
      <c r="M73" s="188"/>
      <c r="N73" s="188"/>
      <c r="O73" s="188"/>
      <c r="P73" s="188"/>
    </row>
    <row r="74" spans="1:16" ht="30" x14ac:dyDescent="0.25">
      <c r="A74" s="103">
        <v>57</v>
      </c>
      <c r="B74" s="104" t="s">
        <v>18</v>
      </c>
      <c r="C74" s="65">
        <v>4.6849999999999996</v>
      </c>
      <c r="D74" s="260" t="s">
        <v>17</v>
      </c>
      <c r="E74" s="261"/>
      <c r="F74" s="262"/>
      <c r="G74" s="80" t="s">
        <v>88</v>
      </c>
      <c r="H74" s="80" t="s">
        <v>14</v>
      </c>
      <c r="I74" s="80" t="s">
        <v>15</v>
      </c>
      <c r="J74" s="187"/>
      <c r="K74" s="188"/>
      <c r="L74" s="189"/>
      <c r="M74" s="188"/>
      <c r="N74" s="188"/>
      <c r="O74" s="188"/>
      <c r="P74" s="188"/>
    </row>
    <row r="75" spans="1:16" ht="30" x14ac:dyDescent="0.25">
      <c r="A75" s="86">
        <v>58</v>
      </c>
      <c r="B75" s="91" t="s">
        <v>19</v>
      </c>
      <c r="C75" s="58">
        <v>1.05</v>
      </c>
      <c r="D75" s="20" t="s">
        <v>20</v>
      </c>
      <c r="E75" s="58" t="s">
        <v>13</v>
      </c>
      <c r="F75" s="93">
        <v>0.85</v>
      </c>
      <c r="G75" s="89" t="s">
        <v>88</v>
      </c>
      <c r="H75" s="89" t="s">
        <v>14</v>
      </c>
      <c r="I75" s="89" t="s">
        <v>15</v>
      </c>
      <c r="J75" s="187"/>
      <c r="K75" s="188"/>
      <c r="L75" s="189"/>
      <c r="M75" s="188"/>
      <c r="N75" s="188"/>
      <c r="O75" s="188"/>
      <c r="P75" s="188"/>
    </row>
    <row r="76" spans="1:16" x14ac:dyDescent="0.25">
      <c r="A76" s="99"/>
      <c r="B76" s="100"/>
      <c r="C76" s="101"/>
      <c r="D76" s="99"/>
      <c r="E76" s="99"/>
      <c r="F76" s="99"/>
      <c r="G76" s="67"/>
      <c r="H76" s="67"/>
      <c r="I76" s="67"/>
      <c r="J76" s="17"/>
      <c r="K76" s="17"/>
      <c r="L76" s="17"/>
      <c r="M76" s="17"/>
      <c r="N76" s="17"/>
      <c r="O76" s="17"/>
      <c r="P76" s="17"/>
    </row>
    <row r="77" spans="1:16" ht="25.5" customHeight="1" x14ac:dyDescent="0.25">
      <c r="A77" s="279" t="s">
        <v>299</v>
      </c>
      <c r="B77" s="280"/>
      <c r="C77" s="280"/>
      <c r="D77" s="280"/>
      <c r="E77" s="280"/>
      <c r="F77" s="280"/>
      <c r="G77" s="280"/>
      <c r="H77" s="280"/>
      <c r="I77" s="281"/>
      <c r="J77" s="17"/>
      <c r="K77" s="17"/>
      <c r="L77" s="17"/>
      <c r="M77" s="17"/>
      <c r="N77" s="17"/>
      <c r="O77" s="17"/>
      <c r="P77" s="17"/>
    </row>
    <row r="78" spans="1:16" x14ac:dyDescent="0.25">
      <c r="A78" s="125" t="s">
        <v>374</v>
      </c>
      <c r="B78" s="126"/>
      <c r="C78" s="120"/>
      <c r="D78" s="127"/>
      <c r="E78" s="127"/>
      <c r="F78" s="127"/>
      <c r="G78" s="128"/>
      <c r="H78" s="128"/>
      <c r="I78" s="128"/>
      <c r="J78" s="128"/>
      <c r="K78" s="17"/>
      <c r="L78" s="17"/>
      <c r="M78" s="17"/>
      <c r="N78" s="17"/>
      <c r="O78" s="17"/>
      <c r="P78" s="17"/>
    </row>
    <row r="79" spans="1:16" x14ac:dyDescent="0.25">
      <c r="A79" s="125" t="s">
        <v>375</v>
      </c>
      <c r="B79" s="129"/>
      <c r="C79" s="130"/>
      <c r="D79" s="131"/>
      <c r="E79" s="131"/>
      <c r="F79" s="131"/>
      <c r="G79" s="132"/>
      <c r="H79" s="132"/>
      <c r="I79" s="132"/>
      <c r="J79" s="132"/>
      <c r="K79" s="17"/>
      <c r="L79" s="17"/>
      <c r="M79" s="17"/>
      <c r="N79" s="17"/>
      <c r="O79" s="17"/>
      <c r="P79" s="17"/>
    </row>
    <row r="80" spans="1:16" s="8" customFormat="1" ht="30" x14ac:dyDescent="0.25">
      <c r="A80" s="115">
        <v>1</v>
      </c>
      <c r="B80" s="133" t="s">
        <v>376</v>
      </c>
      <c r="C80" s="70">
        <v>5.6</v>
      </c>
      <c r="D80" s="134" t="s">
        <v>95</v>
      </c>
      <c r="E80" s="134" t="s">
        <v>104</v>
      </c>
      <c r="F80" s="135">
        <v>0.85</v>
      </c>
      <c r="G80" s="19" t="s">
        <v>377</v>
      </c>
      <c r="H80" s="19" t="s">
        <v>378</v>
      </c>
      <c r="I80" s="92" t="s">
        <v>379</v>
      </c>
      <c r="J80" s="19"/>
      <c r="K80" s="203"/>
      <c r="M80" s="204" t="e">
        <f>IF(#REF!=100%,C80,"")</f>
        <v>#REF!</v>
      </c>
      <c r="N80" s="8" t="e">
        <f>IF(M80="","",1)</f>
        <v>#REF!</v>
      </c>
    </row>
    <row r="81" spans="1:16" s="8" customFormat="1" ht="30" x14ac:dyDescent="0.25">
      <c r="A81" s="115">
        <f t="shared" ref="A81:A92" si="0">A80+1</f>
        <v>2</v>
      </c>
      <c r="B81" s="136" t="s">
        <v>96</v>
      </c>
      <c r="C81" s="137">
        <v>0.6</v>
      </c>
      <c r="D81" s="134" t="s">
        <v>95</v>
      </c>
      <c r="E81" s="134" t="s">
        <v>104</v>
      </c>
      <c r="F81" s="135">
        <v>0.85</v>
      </c>
      <c r="G81" s="138" t="s">
        <v>377</v>
      </c>
      <c r="H81" s="138" t="s">
        <v>378</v>
      </c>
      <c r="I81" s="92" t="s">
        <v>379</v>
      </c>
      <c r="J81" s="138"/>
      <c r="K81" s="203"/>
      <c r="M81" s="204" t="e">
        <f>IF(#REF!=100%,C81,"")</f>
        <v>#REF!</v>
      </c>
      <c r="N81" s="8" t="e">
        <f>IF(M81="","",1)</f>
        <v>#REF!</v>
      </c>
    </row>
    <row r="82" spans="1:16" s="8" customFormat="1" ht="30" x14ac:dyDescent="0.25">
      <c r="A82" s="115">
        <f t="shared" si="0"/>
        <v>3</v>
      </c>
      <c r="B82" s="71" t="s">
        <v>380</v>
      </c>
      <c r="C82" s="72">
        <v>0.91</v>
      </c>
      <c r="D82" s="134" t="s">
        <v>95</v>
      </c>
      <c r="E82" s="134" t="s">
        <v>104</v>
      </c>
      <c r="F82" s="135">
        <v>0.7</v>
      </c>
      <c r="G82" s="92" t="s">
        <v>381</v>
      </c>
      <c r="H82" s="92" t="s">
        <v>382</v>
      </c>
      <c r="I82" s="92" t="s">
        <v>379</v>
      </c>
      <c r="J82" s="92"/>
      <c r="K82" s="203"/>
      <c r="M82" s="204" t="e">
        <f>IF(#REF!=100%,C82,"")</f>
        <v>#REF!</v>
      </c>
      <c r="N82" s="8" t="e">
        <f t="shared" ref="N82:N92" si="1">IF(M82="","",1)</f>
        <v>#REF!</v>
      </c>
    </row>
    <row r="83" spans="1:16" s="8" customFormat="1" ht="30" x14ac:dyDescent="0.25">
      <c r="A83" s="115">
        <f t="shared" si="0"/>
        <v>4</v>
      </c>
      <c r="B83" s="48" t="s">
        <v>383</v>
      </c>
      <c r="C83" s="70">
        <v>1</v>
      </c>
      <c r="D83" s="134" t="s">
        <v>95</v>
      </c>
      <c r="E83" s="134" t="s">
        <v>104</v>
      </c>
      <c r="F83" s="135">
        <v>0.7</v>
      </c>
      <c r="G83" s="92" t="s">
        <v>381</v>
      </c>
      <c r="H83" s="92" t="s">
        <v>382</v>
      </c>
      <c r="I83" s="92" t="s">
        <v>379</v>
      </c>
      <c r="J83" s="19"/>
      <c r="K83" s="203"/>
      <c r="M83" s="204" t="e">
        <f>IF(#REF!=100%,C83,"")</f>
        <v>#REF!</v>
      </c>
      <c r="N83" s="8" t="e">
        <f t="shared" si="1"/>
        <v>#REF!</v>
      </c>
    </row>
    <row r="84" spans="1:16" s="8" customFormat="1" ht="30" x14ac:dyDescent="0.25">
      <c r="A84" s="115">
        <f t="shared" si="0"/>
        <v>5</v>
      </c>
      <c r="B84" s="136" t="s">
        <v>384</v>
      </c>
      <c r="C84" s="137">
        <v>2.84</v>
      </c>
      <c r="D84" s="134" t="s">
        <v>95</v>
      </c>
      <c r="E84" s="134" t="s">
        <v>104</v>
      </c>
      <c r="F84" s="135">
        <v>0.75</v>
      </c>
      <c r="G84" s="138" t="s">
        <v>381</v>
      </c>
      <c r="H84" s="92" t="s">
        <v>382</v>
      </c>
      <c r="I84" s="92" t="s">
        <v>379</v>
      </c>
      <c r="J84" s="138"/>
      <c r="K84" s="203"/>
      <c r="L84" s="203"/>
      <c r="M84" s="204" t="e">
        <f>IF(#REF!=100%,C84,"")</f>
        <v>#REF!</v>
      </c>
      <c r="N84" s="8" t="e">
        <f t="shared" si="1"/>
        <v>#REF!</v>
      </c>
      <c r="P84" s="203"/>
    </row>
    <row r="85" spans="1:16" s="8" customFormat="1" ht="30" x14ac:dyDescent="0.25">
      <c r="A85" s="115">
        <f t="shared" si="0"/>
        <v>6</v>
      </c>
      <c r="B85" s="48" t="s">
        <v>385</v>
      </c>
      <c r="C85" s="70">
        <v>2</v>
      </c>
      <c r="D85" s="134" t="s">
        <v>95</v>
      </c>
      <c r="E85" s="134" t="s">
        <v>104</v>
      </c>
      <c r="F85" s="135">
        <v>0.75</v>
      </c>
      <c r="G85" s="19" t="s">
        <v>381</v>
      </c>
      <c r="H85" s="92" t="s">
        <v>382</v>
      </c>
      <c r="I85" s="92" t="s">
        <v>379</v>
      </c>
      <c r="J85" s="19"/>
      <c r="K85" s="203"/>
      <c r="M85" s="204" t="e">
        <f>IF(#REF!=100%,C85,"")</f>
        <v>#REF!</v>
      </c>
      <c r="N85" s="8" t="e">
        <f t="shared" si="1"/>
        <v>#REF!</v>
      </c>
    </row>
    <row r="86" spans="1:16" s="8" customFormat="1" ht="30" x14ac:dyDescent="0.25">
      <c r="A86" s="115">
        <f t="shared" si="0"/>
        <v>7</v>
      </c>
      <c r="B86" s="133" t="s">
        <v>386</v>
      </c>
      <c r="C86" s="74">
        <v>1.03</v>
      </c>
      <c r="D86" s="134" t="s">
        <v>95</v>
      </c>
      <c r="E86" s="134" t="s">
        <v>104</v>
      </c>
      <c r="F86" s="135">
        <v>0.65</v>
      </c>
      <c r="G86" s="19" t="s">
        <v>381</v>
      </c>
      <c r="H86" s="92" t="s">
        <v>382</v>
      </c>
      <c r="I86" s="92" t="s">
        <v>379</v>
      </c>
      <c r="J86" s="19"/>
      <c r="M86" s="204" t="e">
        <f>IF(#REF!=100%,C86,"")</f>
        <v>#REF!</v>
      </c>
      <c r="N86" s="8" t="e">
        <f t="shared" si="1"/>
        <v>#REF!</v>
      </c>
    </row>
    <row r="87" spans="1:16" s="8" customFormat="1" ht="30" x14ac:dyDescent="0.25">
      <c r="A87" s="115">
        <f t="shared" si="0"/>
        <v>8</v>
      </c>
      <c r="B87" s="139" t="s">
        <v>387</v>
      </c>
      <c r="C87" s="140">
        <v>1.2</v>
      </c>
      <c r="D87" s="134" t="s">
        <v>95</v>
      </c>
      <c r="E87" s="134" t="s">
        <v>104</v>
      </c>
      <c r="F87" s="135">
        <v>0.7</v>
      </c>
      <c r="G87" s="138" t="s">
        <v>381</v>
      </c>
      <c r="H87" s="92" t="s">
        <v>382</v>
      </c>
      <c r="I87" s="92" t="s">
        <v>379</v>
      </c>
      <c r="J87" s="138"/>
      <c r="K87" s="203"/>
      <c r="L87" s="203"/>
      <c r="M87" s="204" t="e">
        <f>IF(#REF!=100%,C87,"")</f>
        <v>#REF!</v>
      </c>
      <c r="N87" s="8" t="e">
        <f t="shared" si="1"/>
        <v>#REF!</v>
      </c>
    </row>
    <row r="88" spans="1:16" s="8" customFormat="1" ht="30" x14ac:dyDescent="0.25">
      <c r="A88" s="115">
        <f t="shared" si="0"/>
        <v>9</v>
      </c>
      <c r="B88" s="139" t="s">
        <v>388</v>
      </c>
      <c r="C88" s="141">
        <v>1.25</v>
      </c>
      <c r="D88" s="134" t="s">
        <v>95</v>
      </c>
      <c r="E88" s="134" t="s">
        <v>104</v>
      </c>
      <c r="F88" s="135">
        <v>0.75</v>
      </c>
      <c r="G88" s="138" t="s">
        <v>381</v>
      </c>
      <c r="H88" s="92" t="s">
        <v>382</v>
      </c>
      <c r="I88" s="92" t="s">
        <v>379</v>
      </c>
      <c r="J88" s="138"/>
      <c r="K88" s="203"/>
      <c r="L88" s="203"/>
      <c r="M88" s="204" t="e">
        <f>IF(#REF!=100%,C88,"")</f>
        <v>#REF!</v>
      </c>
      <c r="N88" s="8" t="e">
        <f t="shared" si="1"/>
        <v>#REF!</v>
      </c>
    </row>
    <row r="89" spans="1:16" s="8" customFormat="1" ht="45" x14ac:dyDescent="0.25">
      <c r="A89" s="115">
        <f t="shared" si="0"/>
        <v>10</v>
      </c>
      <c r="B89" s="68" t="s">
        <v>389</v>
      </c>
      <c r="C89" s="74">
        <v>2.52</v>
      </c>
      <c r="D89" s="134" t="s">
        <v>95</v>
      </c>
      <c r="E89" s="134" t="s">
        <v>104</v>
      </c>
      <c r="F89" s="135">
        <v>0.7</v>
      </c>
      <c r="G89" s="19" t="s">
        <v>390</v>
      </c>
      <c r="H89" s="19" t="s">
        <v>391</v>
      </c>
      <c r="I89" s="92" t="s">
        <v>379</v>
      </c>
      <c r="J89" s="19"/>
      <c r="M89" s="204" t="e">
        <f>IF(#REF!=100%,C89,"")</f>
        <v>#REF!</v>
      </c>
      <c r="N89" s="8" t="e">
        <f t="shared" si="1"/>
        <v>#REF!</v>
      </c>
    </row>
    <row r="90" spans="1:16" s="8" customFormat="1" ht="45" x14ac:dyDescent="0.25">
      <c r="A90" s="115">
        <f t="shared" si="0"/>
        <v>11</v>
      </c>
      <c r="B90" s="142" t="s">
        <v>392</v>
      </c>
      <c r="C90" s="143">
        <v>1</v>
      </c>
      <c r="D90" s="134" t="s">
        <v>95</v>
      </c>
      <c r="E90" s="134" t="s">
        <v>104</v>
      </c>
      <c r="F90" s="135">
        <v>0.65</v>
      </c>
      <c r="G90" s="19" t="s">
        <v>390</v>
      </c>
      <c r="H90" s="19" t="s">
        <v>391</v>
      </c>
      <c r="I90" s="92" t="s">
        <v>379</v>
      </c>
      <c r="J90" s="144"/>
      <c r="M90" s="204" t="e">
        <f>IF(#REF!=100%,C90,"")</f>
        <v>#REF!</v>
      </c>
      <c r="N90" s="8" t="e">
        <f t="shared" si="1"/>
        <v>#REF!</v>
      </c>
    </row>
    <row r="91" spans="1:16" s="8" customFormat="1" ht="45" x14ac:dyDescent="0.25">
      <c r="A91" s="115">
        <f t="shared" si="0"/>
        <v>12</v>
      </c>
      <c r="B91" s="48" t="s">
        <v>393</v>
      </c>
      <c r="C91" s="70">
        <v>2.13</v>
      </c>
      <c r="D91" s="134" t="s">
        <v>95</v>
      </c>
      <c r="E91" s="134" t="s">
        <v>104</v>
      </c>
      <c r="F91" s="135">
        <v>0.7</v>
      </c>
      <c r="G91" s="19" t="s">
        <v>390</v>
      </c>
      <c r="H91" s="19" t="s">
        <v>391</v>
      </c>
      <c r="I91" s="92" t="s">
        <v>379</v>
      </c>
      <c r="J91" s="19"/>
      <c r="M91" s="204" t="e">
        <f>IF(#REF!=100%,#REF!,"")</f>
        <v>#REF!</v>
      </c>
      <c r="N91" s="8" t="e">
        <f t="shared" si="1"/>
        <v>#REF!</v>
      </c>
    </row>
    <row r="92" spans="1:16" s="8" customFormat="1" ht="45" x14ac:dyDescent="0.25">
      <c r="A92" s="115">
        <f t="shared" si="0"/>
        <v>13</v>
      </c>
      <c r="B92" s="133" t="s">
        <v>394</v>
      </c>
      <c r="C92" s="74">
        <v>1.17</v>
      </c>
      <c r="D92" s="134" t="s">
        <v>95</v>
      </c>
      <c r="E92" s="134" t="s">
        <v>104</v>
      </c>
      <c r="F92" s="135">
        <v>0.7</v>
      </c>
      <c r="G92" s="19" t="s">
        <v>390</v>
      </c>
      <c r="H92" s="19" t="s">
        <v>391</v>
      </c>
      <c r="I92" s="92" t="s">
        <v>379</v>
      </c>
      <c r="J92" s="19"/>
      <c r="K92" s="205"/>
      <c r="M92" s="204" t="e">
        <f>IF(#REF!=100%,#REF!,"")</f>
        <v>#REF!</v>
      </c>
      <c r="N92" s="8" t="e">
        <f t="shared" si="1"/>
        <v>#REF!</v>
      </c>
    </row>
    <row r="93" spans="1:16" s="8" customFormat="1" x14ac:dyDescent="0.25">
      <c r="A93" s="125" t="s">
        <v>395</v>
      </c>
      <c r="B93" s="139"/>
      <c r="C93" s="141"/>
      <c r="D93" s="145"/>
      <c r="E93" s="146"/>
      <c r="F93" s="146"/>
      <c r="G93" s="147"/>
      <c r="H93" s="148"/>
      <c r="I93" s="149"/>
      <c r="J93" s="149"/>
      <c r="K93" s="203"/>
      <c r="L93" s="203"/>
      <c r="M93" s="204"/>
    </row>
    <row r="94" spans="1:16" s="8" customFormat="1" x14ac:dyDescent="0.25">
      <c r="A94" s="125" t="s">
        <v>396</v>
      </c>
      <c r="B94" s="139"/>
      <c r="C94" s="141"/>
      <c r="D94" s="145"/>
      <c r="E94" s="146"/>
      <c r="F94" s="146"/>
      <c r="G94" s="147"/>
      <c r="H94" s="148"/>
      <c r="I94" s="149"/>
      <c r="J94" s="149"/>
      <c r="K94" s="203"/>
      <c r="L94" s="203"/>
      <c r="M94" s="204" t="e">
        <f>IF(#REF!=100%,C96,"")</f>
        <v>#REF!</v>
      </c>
      <c r="N94" s="8" t="e">
        <f t="shared" ref="N94:N107" si="2">IF(M94="","",1)</f>
        <v>#REF!</v>
      </c>
    </row>
    <row r="95" spans="1:16" s="8" customFormat="1" ht="30" x14ac:dyDescent="0.25">
      <c r="A95" s="115">
        <f>A92+1</f>
        <v>14</v>
      </c>
      <c r="B95" s="136" t="s">
        <v>397</v>
      </c>
      <c r="C95" s="137">
        <v>1.6</v>
      </c>
      <c r="D95" s="134" t="s">
        <v>95</v>
      </c>
      <c r="E95" s="134" t="s">
        <v>104</v>
      </c>
      <c r="F95" s="135">
        <v>0.85</v>
      </c>
      <c r="G95" s="138" t="s">
        <v>377</v>
      </c>
      <c r="H95" s="138" t="s">
        <v>378</v>
      </c>
      <c r="I95" s="92" t="s">
        <v>379</v>
      </c>
      <c r="J95" s="138"/>
      <c r="K95" s="205"/>
      <c r="M95" s="204" t="e">
        <f>IF(#REF!=100%,C107,"")</f>
        <v>#REF!</v>
      </c>
      <c r="N95" s="8" t="e">
        <f>IF(M95="","",1)</f>
        <v>#REF!</v>
      </c>
    </row>
    <row r="96" spans="1:16" s="8" customFormat="1" ht="30" x14ac:dyDescent="0.25">
      <c r="A96" s="115">
        <f>A95+1</f>
        <v>15</v>
      </c>
      <c r="B96" s="139" t="s">
        <v>97</v>
      </c>
      <c r="C96" s="140">
        <v>0.9</v>
      </c>
      <c r="D96" s="134" t="s">
        <v>95</v>
      </c>
      <c r="E96" s="134" t="s">
        <v>104</v>
      </c>
      <c r="F96" s="135">
        <v>0.7</v>
      </c>
      <c r="G96" s="138" t="s">
        <v>381</v>
      </c>
      <c r="H96" s="92" t="s">
        <v>382</v>
      </c>
      <c r="I96" s="92" t="s">
        <v>379</v>
      </c>
      <c r="J96" s="138"/>
      <c r="K96" s="203"/>
      <c r="M96" s="204" t="e">
        <f>IF(#REF!=100%,C97,"")</f>
        <v>#REF!</v>
      </c>
      <c r="N96" s="8" t="e">
        <f t="shared" si="2"/>
        <v>#REF!</v>
      </c>
    </row>
    <row r="97" spans="1:14" s="8" customFormat="1" ht="30" x14ac:dyDescent="0.25">
      <c r="A97" s="115">
        <f t="shared" ref="A97:A108" si="3">A96+1</f>
        <v>16</v>
      </c>
      <c r="B97" s="133" t="s">
        <v>398</v>
      </c>
      <c r="C97" s="102">
        <v>1.4</v>
      </c>
      <c r="D97" s="134" t="s">
        <v>95</v>
      </c>
      <c r="E97" s="134" t="s">
        <v>104</v>
      </c>
      <c r="F97" s="135">
        <v>0.75</v>
      </c>
      <c r="G97" s="19" t="s">
        <v>381</v>
      </c>
      <c r="H97" s="92" t="s">
        <v>382</v>
      </c>
      <c r="I97" s="92" t="s">
        <v>379</v>
      </c>
      <c r="J97" s="19"/>
      <c r="M97" s="204" t="e">
        <f>IF(#REF!=100%,C98,"")</f>
        <v>#REF!</v>
      </c>
      <c r="N97" s="8" t="e">
        <f t="shared" si="2"/>
        <v>#REF!</v>
      </c>
    </row>
    <row r="98" spans="1:14" s="8" customFormat="1" ht="30" x14ac:dyDescent="0.25">
      <c r="A98" s="115">
        <f t="shared" si="3"/>
        <v>17</v>
      </c>
      <c r="B98" s="139" t="s">
        <v>399</v>
      </c>
      <c r="C98" s="141">
        <v>0.45</v>
      </c>
      <c r="D98" s="134" t="s">
        <v>95</v>
      </c>
      <c r="E98" s="134" t="s">
        <v>104</v>
      </c>
      <c r="F98" s="135">
        <v>0.75</v>
      </c>
      <c r="G98" s="138" t="s">
        <v>381</v>
      </c>
      <c r="H98" s="92" t="s">
        <v>382</v>
      </c>
      <c r="I98" s="92" t="s">
        <v>379</v>
      </c>
      <c r="J98" s="138"/>
      <c r="K98" s="203"/>
      <c r="M98" s="204" t="e">
        <f>IF(#REF!=100%,C99,"")</f>
        <v>#REF!</v>
      </c>
      <c r="N98" s="8" t="e">
        <f t="shared" si="2"/>
        <v>#REF!</v>
      </c>
    </row>
    <row r="99" spans="1:14" s="8" customFormat="1" ht="30" x14ac:dyDescent="0.25">
      <c r="A99" s="115">
        <f t="shared" si="3"/>
        <v>18</v>
      </c>
      <c r="B99" s="133" t="s">
        <v>400</v>
      </c>
      <c r="C99" s="74">
        <v>0.61699999999999999</v>
      </c>
      <c r="D99" s="134" t="s">
        <v>95</v>
      </c>
      <c r="E99" s="134" t="s">
        <v>104</v>
      </c>
      <c r="F99" s="135">
        <v>0.7</v>
      </c>
      <c r="G99" s="19" t="s">
        <v>381</v>
      </c>
      <c r="H99" s="92" t="s">
        <v>382</v>
      </c>
      <c r="I99" s="92" t="s">
        <v>379</v>
      </c>
      <c r="J99" s="138"/>
      <c r="K99" s="203"/>
      <c r="M99" s="204" t="e">
        <f>IF(#REF!=100%,C100,"")</f>
        <v>#REF!</v>
      </c>
      <c r="N99" s="8" t="e">
        <f t="shared" si="2"/>
        <v>#REF!</v>
      </c>
    </row>
    <row r="100" spans="1:14" s="8" customFormat="1" ht="30" x14ac:dyDescent="0.25">
      <c r="A100" s="115">
        <f t="shared" si="3"/>
        <v>19</v>
      </c>
      <c r="B100" s="68" t="s">
        <v>401</v>
      </c>
      <c r="C100" s="74">
        <v>1.35</v>
      </c>
      <c r="D100" s="134" t="s">
        <v>95</v>
      </c>
      <c r="E100" s="134" t="s">
        <v>104</v>
      </c>
      <c r="F100" s="135">
        <v>0.75</v>
      </c>
      <c r="G100" s="19" t="s">
        <v>381</v>
      </c>
      <c r="H100" s="92" t="s">
        <v>382</v>
      </c>
      <c r="I100" s="92" t="s">
        <v>379</v>
      </c>
      <c r="J100" s="19"/>
      <c r="K100" s="203"/>
      <c r="M100" s="204" t="e">
        <f>IF(#REF!=100%,C101,"")</f>
        <v>#REF!</v>
      </c>
      <c r="N100" s="8" t="e">
        <f t="shared" si="2"/>
        <v>#REF!</v>
      </c>
    </row>
    <row r="101" spans="1:14" s="8" customFormat="1" ht="30" x14ac:dyDescent="0.25">
      <c r="A101" s="115">
        <f t="shared" si="3"/>
        <v>20</v>
      </c>
      <c r="B101" s="150" t="s">
        <v>402</v>
      </c>
      <c r="C101" s="73">
        <v>0.188</v>
      </c>
      <c r="D101" s="134" t="s">
        <v>95</v>
      </c>
      <c r="E101" s="134" t="s">
        <v>104</v>
      </c>
      <c r="F101" s="135">
        <v>0.7</v>
      </c>
      <c r="G101" s="92" t="s">
        <v>381</v>
      </c>
      <c r="H101" s="92" t="s">
        <v>382</v>
      </c>
      <c r="I101" s="92" t="s">
        <v>379</v>
      </c>
      <c r="J101" s="138"/>
      <c r="K101" s="203"/>
      <c r="M101" s="204" t="e">
        <f>IF(#REF!=100%,C102,"")</f>
        <v>#REF!</v>
      </c>
      <c r="N101" s="8" t="e">
        <f t="shared" si="2"/>
        <v>#REF!</v>
      </c>
    </row>
    <row r="102" spans="1:14" s="8" customFormat="1" ht="30" x14ac:dyDescent="0.25">
      <c r="A102" s="115">
        <f t="shared" si="3"/>
        <v>21</v>
      </c>
      <c r="B102" s="133" t="s">
        <v>403</v>
      </c>
      <c r="C102" s="102">
        <v>0.3</v>
      </c>
      <c r="D102" s="134" t="s">
        <v>95</v>
      </c>
      <c r="E102" s="134" t="s">
        <v>104</v>
      </c>
      <c r="F102" s="135">
        <v>0.7</v>
      </c>
      <c r="G102" s="19" t="s">
        <v>381</v>
      </c>
      <c r="H102" s="92" t="s">
        <v>382</v>
      </c>
      <c r="I102" s="92" t="s">
        <v>379</v>
      </c>
      <c r="J102" s="19"/>
      <c r="K102" s="203"/>
      <c r="M102" s="204" t="e">
        <f>IF(#REF!=100%,C103,"")</f>
        <v>#REF!</v>
      </c>
      <c r="N102" s="8" t="e">
        <f t="shared" si="2"/>
        <v>#REF!</v>
      </c>
    </row>
    <row r="103" spans="1:14" s="8" customFormat="1" ht="30" x14ac:dyDescent="0.25">
      <c r="A103" s="115">
        <f t="shared" si="3"/>
        <v>22</v>
      </c>
      <c r="B103" s="71" t="s">
        <v>404</v>
      </c>
      <c r="C103" s="73">
        <v>0.35499999999999998</v>
      </c>
      <c r="D103" s="134" t="s">
        <v>95</v>
      </c>
      <c r="E103" s="134" t="s">
        <v>104</v>
      </c>
      <c r="F103" s="135">
        <v>0.6</v>
      </c>
      <c r="G103" s="92" t="s">
        <v>381</v>
      </c>
      <c r="H103" s="92" t="s">
        <v>382</v>
      </c>
      <c r="I103" s="92" t="s">
        <v>379</v>
      </c>
      <c r="J103" s="92"/>
      <c r="K103" s="203"/>
      <c r="M103" s="204" t="e">
        <f>IF(#REF!=100%,C104,"")</f>
        <v>#REF!</v>
      </c>
      <c r="N103" s="8" t="e">
        <f t="shared" si="2"/>
        <v>#REF!</v>
      </c>
    </row>
    <row r="104" spans="1:14" s="8" customFormat="1" ht="30" x14ac:dyDescent="0.25">
      <c r="A104" s="115">
        <f t="shared" si="3"/>
        <v>23</v>
      </c>
      <c r="B104" s="68" t="s">
        <v>405</v>
      </c>
      <c r="C104" s="38">
        <v>0.6</v>
      </c>
      <c r="D104" s="134" t="s">
        <v>95</v>
      </c>
      <c r="E104" s="134" t="s">
        <v>104</v>
      </c>
      <c r="F104" s="135">
        <v>0.8</v>
      </c>
      <c r="G104" s="19" t="s">
        <v>381</v>
      </c>
      <c r="H104" s="92" t="s">
        <v>382</v>
      </c>
      <c r="I104" s="92" t="s">
        <v>379</v>
      </c>
      <c r="J104" s="19"/>
      <c r="M104" s="204" t="e">
        <f>IF(#REF!=100%,C105,"")</f>
        <v>#REF!</v>
      </c>
      <c r="N104" s="8" t="e">
        <f t="shared" si="2"/>
        <v>#REF!</v>
      </c>
    </row>
    <row r="105" spans="1:14" s="8" customFormat="1" ht="45" x14ac:dyDescent="0.25">
      <c r="A105" s="115">
        <f t="shared" si="3"/>
        <v>24</v>
      </c>
      <c r="B105" s="133" t="s">
        <v>98</v>
      </c>
      <c r="C105" s="102">
        <v>0.6</v>
      </c>
      <c r="D105" s="134" t="s">
        <v>95</v>
      </c>
      <c r="E105" s="134" t="s">
        <v>104</v>
      </c>
      <c r="F105" s="135">
        <v>0.7</v>
      </c>
      <c r="G105" s="19" t="s">
        <v>390</v>
      </c>
      <c r="H105" s="19" t="s">
        <v>391</v>
      </c>
      <c r="I105" s="92" t="s">
        <v>379</v>
      </c>
      <c r="J105" s="19"/>
      <c r="M105" s="204" t="e">
        <f>IF(#REF!=100%,C106,"")</f>
        <v>#REF!</v>
      </c>
      <c r="N105" s="8" t="e">
        <f t="shared" si="2"/>
        <v>#REF!</v>
      </c>
    </row>
    <row r="106" spans="1:14" s="8" customFormat="1" ht="45" x14ac:dyDescent="0.25">
      <c r="A106" s="115">
        <f t="shared" si="3"/>
        <v>25</v>
      </c>
      <c r="B106" s="133" t="s">
        <v>406</v>
      </c>
      <c r="C106" s="74">
        <v>0.112</v>
      </c>
      <c r="D106" s="134" t="s">
        <v>95</v>
      </c>
      <c r="E106" s="134" t="s">
        <v>104</v>
      </c>
      <c r="F106" s="135">
        <v>0.7</v>
      </c>
      <c r="G106" s="19" t="s">
        <v>390</v>
      </c>
      <c r="H106" s="19" t="s">
        <v>391</v>
      </c>
      <c r="I106" s="92" t="s">
        <v>379</v>
      </c>
      <c r="J106" s="19"/>
      <c r="K106" s="203"/>
      <c r="M106" s="204" t="e">
        <f>IF(#REF!=100%,C95,"")</f>
        <v>#REF!</v>
      </c>
      <c r="N106" s="8" t="e">
        <f t="shared" si="2"/>
        <v>#REF!</v>
      </c>
    </row>
    <row r="107" spans="1:14" s="8" customFormat="1" ht="45" x14ac:dyDescent="0.25">
      <c r="A107" s="115">
        <f t="shared" si="3"/>
        <v>26</v>
      </c>
      <c r="B107" s="48" t="s">
        <v>407</v>
      </c>
      <c r="C107" s="70">
        <v>2.6</v>
      </c>
      <c r="D107" s="134" t="s">
        <v>95</v>
      </c>
      <c r="E107" s="134" t="s">
        <v>104</v>
      </c>
      <c r="F107" s="135">
        <v>0.75</v>
      </c>
      <c r="G107" s="19" t="s">
        <v>390</v>
      </c>
      <c r="H107" s="19" t="s">
        <v>391</v>
      </c>
      <c r="I107" s="92" t="s">
        <v>379</v>
      </c>
      <c r="J107" s="19"/>
      <c r="K107" s="205"/>
      <c r="M107" s="204" t="e">
        <f>IF(#REF!=100%,C108,"")</f>
        <v>#REF!</v>
      </c>
      <c r="N107" s="8" t="e">
        <f t="shared" si="2"/>
        <v>#REF!</v>
      </c>
    </row>
    <row r="108" spans="1:14" s="8" customFormat="1" ht="45" x14ac:dyDescent="0.25">
      <c r="A108" s="115">
        <f t="shared" si="3"/>
        <v>27</v>
      </c>
      <c r="B108" s="139" t="s">
        <v>408</v>
      </c>
      <c r="C108" s="140">
        <v>0.6</v>
      </c>
      <c r="D108" s="134" t="s">
        <v>95</v>
      </c>
      <c r="E108" s="134" t="s">
        <v>104</v>
      </c>
      <c r="F108" s="135">
        <v>0.65</v>
      </c>
      <c r="G108" s="19" t="s">
        <v>390</v>
      </c>
      <c r="H108" s="19" t="s">
        <v>391</v>
      </c>
      <c r="I108" s="92" t="s">
        <v>379</v>
      </c>
      <c r="J108" s="138"/>
      <c r="K108" s="205"/>
      <c r="M108" s="204"/>
    </row>
    <row r="109" spans="1:14" s="8" customFormat="1" x14ac:dyDescent="0.25">
      <c r="A109" s="125" t="s">
        <v>409</v>
      </c>
      <c r="B109" s="151"/>
      <c r="C109" s="69"/>
      <c r="D109" s="69"/>
      <c r="E109" s="69"/>
      <c r="F109" s="69"/>
      <c r="G109" s="19"/>
      <c r="H109" s="19"/>
      <c r="I109" s="19"/>
      <c r="J109" s="19"/>
      <c r="K109" s="205"/>
      <c r="M109" s="204"/>
    </row>
    <row r="110" spans="1:14" s="8" customFormat="1" x14ac:dyDescent="0.25">
      <c r="A110" s="125" t="s">
        <v>410</v>
      </c>
      <c r="B110" s="151"/>
      <c r="C110" s="69"/>
      <c r="D110" s="69"/>
      <c r="E110" s="69"/>
      <c r="F110" s="69"/>
      <c r="G110" s="19"/>
      <c r="H110" s="19"/>
      <c r="I110" s="19"/>
      <c r="J110" s="19"/>
      <c r="K110" s="205"/>
      <c r="M110" s="204" t="e">
        <f>IF(#REF!=100%,C111,"")</f>
        <v>#REF!</v>
      </c>
      <c r="N110" s="8" t="e">
        <f>IF(M110="","",1)</f>
        <v>#REF!</v>
      </c>
    </row>
    <row r="111" spans="1:14" s="8" customFormat="1" ht="45" x14ac:dyDescent="0.25">
      <c r="A111" s="115">
        <f>A108+1</f>
        <v>28</v>
      </c>
      <c r="B111" s="48" t="s">
        <v>411</v>
      </c>
      <c r="C111" s="70">
        <v>2</v>
      </c>
      <c r="D111" s="134" t="s">
        <v>95</v>
      </c>
      <c r="E111" s="134" t="s">
        <v>104</v>
      </c>
      <c r="F111" s="135">
        <v>0.7</v>
      </c>
      <c r="G111" s="19" t="s">
        <v>390</v>
      </c>
      <c r="H111" s="19" t="s">
        <v>391</v>
      </c>
      <c r="I111" s="92" t="s">
        <v>379</v>
      </c>
      <c r="J111" s="19"/>
      <c r="K111" s="205"/>
      <c r="M111" s="204" t="e">
        <f>IF(#REF!=100%,C112,"")</f>
        <v>#REF!</v>
      </c>
      <c r="N111" s="8" t="e">
        <f>IF(M111="","",1)</f>
        <v>#REF!</v>
      </c>
    </row>
    <row r="112" spans="1:14" s="8" customFormat="1" ht="45" x14ac:dyDescent="0.25">
      <c r="A112" s="115">
        <f>A111+1</f>
        <v>29</v>
      </c>
      <c r="B112" s="152" t="s">
        <v>412</v>
      </c>
      <c r="C112" s="134">
        <v>0.17599999999999999</v>
      </c>
      <c r="D112" s="134" t="s">
        <v>95</v>
      </c>
      <c r="E112" s="134" t="s">
        <v>104</v>
      </c>
      <c r="F112" s="135">
        <v>0.75</v>
      </c>
      <c r="G112" s="19" t="s">
        <v>390</v>
      </c>
      <c r="H112" s="19" t="s">
        <v>391</v>
      </c>
      <c r="I112" s="92" t="s">
        <v>379</v>
      </c>
      <c r="J112" s="92"/>
      <c r="K112" s="205"/>
      <c r="M112" s="204" t="e">
        <f>IF(#REF!=100%,C113,"")</f>
        <v>#REF!</v>
      </c>
      <c r="N112" s="8" t="e">
        <f>IF(M112="","",1)</f>
        <v>#REF!</v>
      </c>
    </row>
    <row r="113" spans="1:17" s="8" customFormat="1" ht="45" x14ac:dyDescent="0.25">
      <c r="A113" s="115">
        <f>A112+1</f>
        <v>30</v>
      </c>
      <c r="B113" s="152" t="s">
        <v>413</v>
      </c>
      <c r="C113" s="134">
        <v>0.214</v>
      </c>
      <c r="D113" s="134" t="s">
        <v>95</v>
      </c>
      <c r="E113" s="134" t="s">
        <v>104</v>
      </c>
      <c r="F113" s="135">
        <v>0.75</v>
      </c>
      <c r="G113" s="19" t="s">
        <v>390</v>
      </c>
      <c r="H113" s="19" t="s">
        <v>391</v>
      </c>
      <c r="I113" s="92" t="s">
        <v>379</v>
      </c>
      <c r="J113" s="92"/>
      <c r="K113" s="205"/>
      <c r="M113" s="204" t="e">
        <f>IF(#REF!=100%,C114,"")</f>
        <v>#REF!</v>
      </c>
      <c r="N113" s="8" t="e">
        <f>IF(M113="","",1)</f>
        <v>#REF!</v>
      </c>
    </row>
    <row r="114" spans="1:17" s="8" customFormat="1" ht="45" x14ac:dyDescent="0.25">
      <c r="A114" s="115">
        <f>A113+1</f>
        <v>31</v>
      </c>
      <c r="B114" s="153" t="s">
        <v>414</v>
      </c>
      <c r="C114" s="154">
        <v>0.13200000000000001</v>
      </c>
      <c r="D114" s="134" t="s">
        <v>95</v>
      </c>
      <c r="E114" s="134" t="s">
        <v>104</v>
      </c>
      <c r="F114" s="135">
        <v>0.6</v>
      </c>
      <c r="G114" s="19" t="s">
        <v>390</v>
      </c>
      <c r="H114" s="19" t="s">
        <v>391</v>
      </c>
      <c r="I114" s="92" t="s">
        <v>379</v>
      </c>
      <c r="J114" s="138"/>
      <c r="K114" s="205"/>
      <c r="M114" s="204"/>
    </row>
    <row r="115" spans="1:17" s="8" customFormat="1" x14ac:dyDescent="0.25">
      <c r="A115" s="33" t="s">
        <v>415</v>
      </c>
      <c r="B115" s="9"/>
      <c r="C115" s="75"/>
      <c r="D115" s="155"/>
      <c r="E115" s="10"/>
      <c r="F115" s="10"/>
      <c r="G115" s="115"/>
      <c r="H115" s="10"/>
      <c r="I115" s="10"/>
      <c r="J115" s="10"/>
      <c r="K115" s="206"/>
      <c r="M115" s="204"/>
    </row>
    <row r="116" spans="1:17" s="8" customFormat="1" x14ac:dyDescent="0.25">
      <c r="A116" s="33" t="s">
        <v>416</v>
      </c>
      <c r="B116" s="9"/>
      <c r="C116" s="75"/>
      <c r="D116" s="155"/>
      <c r="E116" s="10"/>
      <c r="F116" s="10"/>
      <c r="G116" s="115"/>
      <c r="H116" s="10"/>
      <c r="I116" s="10"/>
      <c r="J116" s="10"/>
      <c r="K116" s="207"/>
      <c r="L116" s="46"/>
      <c r="M116" s="208"/>
      <c r="N116" s="46"/>
      <c r="O116" s="46"/>
      <c r="P116" s="219"/>
      <c r="Q116" s="220"/>
    </row>
    <row r="117" spans="1:17" s="8" customFormat="1" ht="45" x14ac:dyDescent="0.25">
      <c r="A117" s="115">
        <f>A114+1</f>
        <v>32</v>
      </c>
      <c r="B117" s="139" t="s">
        <v>99</v>
      </c>
      <c r="C117" s="140">
        <v>1.5</v>
      </c>
      <c r="D117" s="134" t="s">
        <v>95</v>
      </c>
      <c r="E117" s="134" t="s">
        <v>104</v>
      </c>
      <c r="F117" s="135">
        <v>0.65</v>
      </c>
      <c r="G117" s="19" t="s">
        <v>390</v>
      </c>
      <c r="H117" s="19" t="s">
        <v>391</v>
      </c>
      <c r="I117" s="92" t="s">
        <v>379</v>
      </c>
      <c r="J117" s="122"/>
      <c r="K117" s="205"/>
      <c r="M117" s="204" t="e">
        <f>IF(#REF!=100%,C118,"")</f>
        <v>#REF!</v>
      </c>
      <c r="N117" s="8" t="e">
        <f>IF(M117="","",1)</f>
        <v>#REF!</v>
      </c>
    </row>
    <row r="118" spans="1:17" s="8" customFormat="1" ht="45" x14ac:dyDescent="0.25">
      <c r="A118" s="115">
        <f>A117+1</f>
        <v>33</v>
      </c>
      <c r="B118" s="48" t="s">
        <v>417</v>
      </c>
      <c r="C118" s="69">
        <v>1.75</v>
      </c>
      <c r="D118" s="134" t="s">
        <v>95</v>
      </c>
      <c r="E118" s="134" t="s">
        <v>104</v>
      </c>
      <c r="F118" s="135">
        <v>0.7</v>
      </c>
      <c r="G118" s="19" t="s">
        <v>390</v>
      </c>
      <c r="H118" s="19" t="s">
        <v>391</v>
      </c>
      <c r="I118" s="92" t="s">
        <v>379</v>
      </c>
      <c r="J118" s="19"/>
    </row>
    <row r="119" spans="1:17" s="8" customFormat="1" ht="45" x14ac:dyDescent="0.25">
      <c r="A119" s="115">
        <f>A118+1</f>
        <v>34</v>
      </c>
      <c r="B119" s="68" t="s">
        <v>418</v>
      </c>
      <c r="C119" s="102">
        <v>1.5</v>
      </c>
      <c r="D119" s="134" t="s">
        <v>95</v>
      </c>
      <c r="E119" s="134" t="s">
        <v>104</v>
      </c>
      <c r="F119" s="135">
        <v>0.65</v>
      </c>
      <c r="G119" s="19" t="s">
        <v>390</v>
      </c>
      <c r="H119" s="19" t="s">
        <v>391</v>
      </c>
      <c r="I119" s="92" t="s">
        <v>379</v>
      </c>
      <c r="J119" s="19"/>
      <c r="M119" s="204"/>
    </row>
    <row r="120" spans="1:17" s="8" customFormat="1" x14ac:dyDescent="0.25">
      <c r="A120" s="125" t="s">
        <v>419</v>
      </c>
      <c r="B120" s="126"/>
      <c r="C120" s="120"/>
      <c r="D120" s="127"/>
      <c r="E120" s="127"/>
      <c r="F120" s="127"/>
      <c r="G120" s="128"/>
      <c r="H120" s="128"/>
      <c r="I120" s="128"/>
      <c r="J120" s="128"/>
      <c r="M120" s="204" t="e">
        <f>IF(#REF!=100%,C120,"")</f>
        <v>#REF!</v>
      </c>
      <c r="N120" s="8" t="e">
        <f>IF(M120="","",1)</f>
        <v>#REF!</v>
      </c>
    </row>
    <row r="121" spans="1:17" s="8" customFormat="1" x14ac:dyDescent="0.25">
      <c r="A121" s="125" t="s">
        <v>420</v>
      </c>
      <c r="B121" s="129"/>
      <c r="C121" s="130"/>
      <c r="D121" s="131"/>
      <c r="E121" s="131"/>
      <c r="F121" s="131"/>
      <c r="G121" s="132"/>
      <c r="H121" s="132"/>
      <c r="I121" s="132"/>
      <c r="J121" s="132"/>
      <c r="M121" s="204" t="e">
        <f>IF(#REF!=100%,C121,"")</f>
        <v>#REF!</v>
      </c>
      <c r="N121" s="8" t="e">
        <f>IF(M121="","",1)</f>
        <v>#REF!</v>
      </c>
    </row>
    <row r="122" spans="1:17" s="8" customFormat="1" x14ac:dyDescent="0.25">
      <c r="A122" s="119"/>
      <c r="B122" s="124"/>
      <c r="C122" s="119"/>
      <c r="D122" s="119"/>
      <c r="E122" s="119"/>
      <c r="F122" s="119"/>
      <c r="G122" s="118"/>
      <c r="H122" s="118"/>
      <c r="I122" s="118"/>
      <c r="J122" s="118"/>
    </row>
    <row r="123" spans="1:17" s="8" customFormat="1" ht="45" x14ac:dyDescent="0.25">
      <c r="A123" s="115">
        <v>35</v>
      </c>
      <c r="B123" s="68" t="s">
        <v>421</v>
      </c>
      <c r="C123" s="74">
        <v>1.25</v>
      </c>
      <c r="D123" s="134" t="s">
        <v>95</v>
      </c>
      <c r="E123" s="134" t="s">
        <v>104</v>
      </c>
      <c r="F123" s="135">
        <v>0.65</v>
      </c>
      <c r="G123" s="19" t="s">
        <v>390</v>
      </c>
      <c r="H123" s="19" t="s">
        <v>391</v>
      </c>
      <c r="I123" s="92" t="s">
        <v>379</v>
      </c>
      <c r="J123" s="19"/>
      <c r="M123" s="204"/>
    </row>
    <row r="124" spans="1:17" x14ac:dyDescent="0.25">
      <c r="A124" s="63"/>
      <c r="B124" s="34"/>
      <c r="C124" s="49"/>
      <c r="D124" s="14"/>
      <c r="E124" s="14"/>
      <c r="F124" s="14"/>
      <c r="G124" s="15"/>
      <c r="H124" s="15"/>
      <c r="I124" s="15"/>
      <c r="J124" s="17"/>
      <c r="K124" s="17"/>
      <c r="L124" s="17"/>
      <c r="M124" s="17"/>
      <c r="N124" s="17"/>
      <c r="O124" s="17"/>
      <c r="P124" s="17"/>
    </row>
    <row r="125" spans="1:17" ht="22.5" x14ac:dyDescent="0.25">
      <c r="A125" s="282" t="s">
        <v>506</v>
      </c>
      <c r="B125" s="283"/>
      <c r="C125" s="283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4"/>
    </row>
    <row r="126" spans="1:17" x14ac:dyDescent="0.25">
      <c r="A126" s="33" t="s">
        <v>100</v>
      </c>
      <c r="B126" s="9"/>
      <c r="C126" s="23"/>
      <c r="D126" s="10"/>
      <c r="E126" s="10"/>
      <c r="F126" s="10"/>
      <c r="G126" s="19"/>
      <c r="H126" s="19"/>
      <c r="I126" s="19"/>
      <c r="J126" s="35"/>
      <c r="K126" s="36"/>
      <c r="L126" s="37"/>
      <c r="M126" s="36"/>
      <c r="N126" s="36"/>
      <c r="O126" s="36"/>
      <c r="P126" s="36"/>
    </row>
    <row r="127" spans="1:17" x14ac:dyDescent="0.25">
      <c r="A127" s="33" t="s">
        <v>101</v>
      </c>
      <c r="B127" s="9"/>
      <c r="C127" s="23"/>
      <c r="D127" s="10"/>
      <c r="E127" s="10"/>
      <c r="F127" s="10"/>
      <c r="G127" s="19"/>
      <c r="H127" s="19"/>
      <c r="I127" s="19"/>
      <c r="J127" s="35"/>
      <c r="K127" s="36"/>
      <c r="L127" s="37"/>
      <c r="M127" s="36"/>
      <c r="N127" s="36"/>
      <c r="O127" s="36"/>
      <c r="P127" s="36"/>
    </row>
    <row r="128" spans="1:17" ht="38.25" x14ac:dyDescent="0.25">
      <c r="A128" s="41">
        <v>1</v>
      </c>
      <c r="B128" s="24" t="s">
        <v>102</v>
      </c>
      <c r="C128" s="121">
        <v>0.8</v>
      </c>
      <c r="D128" s="41" t="s">
        <v>103</v>
      </c>
      <c r="E128" s="41" t="s">
        <v>104</v>
      </c>
      <c r="F128" s="244">
        <v>0.5</v>
      </c>
      <c r="G128" s="184" t="s">
        <v>105</v>
      </c>
      <c r="H128" s="184" t="s">
        <v>106</v>
      </c>
      <c r="I128" s="184" t="s">
        <v>107</v>
      </c>
      <c r="J128" s="38"/>
      <c r="K128" s="36"/>
      <c r="L128" s="37" t="e">
        <f>IF(#REF!=100%,C128,"")</f>
        <v>#REF!</v>
      </c>
      <c r="M128" s="36" t="e">
        <f t="shared" ref="M128:M165" si="4">IF(L128="","",1)</f>
        <v>#REF!</v>
      </c>
      <c r="N128" s="36"/>
      <c r="O128" s="36"/>
      <c r="P128" s="36"/>
    </row>
    <row r="129" spans="1:18" ht="25.5" x14ac:dyDescent="0.25">
      <c r="A129" s="41">
        <v>2</v>
      </c>
      <c r="B129" s="24" t="s">
        <v>108</v>
      </c>
      <c r="C129" s="121">
        <v>0.5</v>
      </c>
      <c r="D129" s="41" t="s">
        <v>109</v>
      </c>
      <c r="E129" s="41" t="s">
        <v>110</v>
      </c>
      <c r="F129" s="244">
        <v>0.4</v>
      </c>
      <c r="G129" s="184" t="s">
        <v>105</v>
      </c>
      <c r="H129" s="184" t="s">
        <v>106</v>
      </c>
      <c r="I129" s="184" t="s">
        <v>107</v>
      </c>
      <c r="J129" s="36"/>
      <c r="K129" s="36"/>
      <c r="L129" s="37" t="e">
        <f>IF(#REF!=100%,C129,"")</f>
        <v>#REF!</v>
      </c>
      <c r="M129" s="36" t="e">
        <f t="shared" si="4"/>
        <v>#REF!</v>
      </c>
      <c r="N129" s="36"/>
      <c r="O129" s="36"/>
      <c r="P129" s="36"/>
    </row>
    <row r="130" spans="1:18" ht="25.5" x14ac:dyDescent="0.25">
      <c r="A130" s="41">
        <v>3</v>
      </c>
      <c r="B130" s="24" t="s">
        <v>111</v>
      </c>
      <c r="C130" s="121">
        <v>1.5</v>
      </c>
      <c r="D130" s="41" t="s">
        <v>112</v>
      </c>
      <c r="E130" s="41" t="s">
        <v>104</v>
      </c>
      <c r="F130" s="244">
        <v>0.4</v>
      </c>
      <c r="G130" s="184" t="s">
        <v>105</v>
      </c>
      <c r="H130" s="184" t="s">
        <v>106</v>
      </c>
      <c r="I130" s="184" t="s">
        <v>107</v>
      </c>
      <c r="J130" s="38"/>
      <c r="K130" s="36"/>
      <c r="L130" s="37" t="e">
        <f>IF(#REF!=100%,C130,"")</f>
        <v>#REF!</v>
      </c>
      <c r="M130" s="36" t="e">
        <f t="shared" si="4"/>
        <v>#REF!</v>
      </c>
      <c r="N130" s="36"/>
      <c r="O130" s="36"/>
      <c r="P130" s="36"/>
    </row>
    <row r="131" spans="1:18" ht="51" x14ac:dyDescent="0.25">
      <c r="A131" s="41">
        <v>4</v>
      </c>
      <c r="B131" s="21" t="s">
        <v>113</v>
      </c>
      <c r="C131" s="121">
        <v>0.6</v>
      </c>
      <c r="D131" s="41" t="s">
        <v>103</v>
      </c>
      <c r="E131" s="41" t="s">
        <v>104</v>
      </c>
      <c r="F131" s="244">
        <v>0.8</v>
      </c>
      <c r="G131" s="184" t="s">
        <v>507</v>
      </c>
      <c r="H131" s="25" t="s">
        <v>114</v>
      </c>
      <c r="I131" s="25" t="s">
        <v>115</v>
      </c>
      <c r="J131" s="38"/>
      <c r="K131" s="36"/>
      <c r="L131" s="37" t="e">
        <f>IF(#REF!=100%,C131,"")</f>
        <v>#REF!</v>
      </c>
      <c r="M131" s="36" t="e">
        <f t="shared" si="4"/>
        <v>#REF!</v>
      </c>
      <c r="N131" s="36"/>
      <c r="O131" s="36"/>
      <c r="P131" s="36"/>
    </row>
    <row r="132" spans="1:18" ht="51" x14ac:dyDescent="0.25">
      <c r="A132" s="41">
        <v>5</v>
      </c>
      <c r="B132" s="26" t="s">
        <v>116</v>
      </c>
      <c r="C132" s="121">
        <v>0.28000000000000003</v>
      </c>
      <c r="D132" s="245" t="s">
        <v>109</v>
      </c>
      <c r="E132" s="41" t="s">
        <v>110</v>
      </c>
      <c r="F132" s="244">
        <v>0.02</v>
      </c>
      <c r="G132" s="184" t="s">
        <v>507</v>
      </c>
      <c r="H132" s="25" t="s">
        <v>114</v>
      </c>
      <c r="I132" s="27" t="s">
        <v>115</v>
      </c>
      <c r="J132" s="38"/>
      <c r="K132" s="36"/>
      <c r="L132" s="37" t="e">
        <f>IF(#REF!=100%,C132,"")</f>
        <v>#REF!</v>
      </c>
      <c r="M132" s="36" t="e">
        <f t="shared" si="4"/>
        <v>#REF!</v>
      </c>
      <c r="N132" s="36"/>
      <c r="O132" s="36"/>
      <c r="P132" s="36"/>
    </row>
    <row r="133" spans="1:18" ht="51" x14ac:dyDescent="0.25">
      <c r="A133" s="41">
        <v>6</v>
      </c>
      <c r="B133" s="21" t="s">
        <v>117</v>
      </c>
      <c r="C133" s="121">
        <v>1.25</v>
      </c>
      <c r="D133" s="41" t="s">
        <v>109</v>
      </c>
      <c r="E133" s="41" t="s">
        <v>110</v>
      </c>
      <c r="F133" s="244">
        <v>0.02</v>
      </c>
      <c r="G133" s="184" t="s">
        <v>507</v>
      </c>
      <c r="H133" s="25" t="s">
        <v>114</v>
      </c>
      <c r="I133" s="25" t="s">
        <v>115</v>
      </c>
      <c r="J133" s="38"/>
      <c r="K133" s="36"/>
      <c r="L133" s="37" t="e">
        <f>IF(#REF!=100%,C133,"")</f>
        <v>#REF!</v>
      </c>
      <c r="M133" s="36" t="e">
        <f t="shared" si="4"/>
        <v>#REF!</v>
      </c>
      <c r="N133" s="36"/>
      <c r="O133" s="36"/>
      <c r="P133" s="36"/>
      <c r="R133" s="6">
        <f>16.76+1+11.5+5.55+2.36+4.26+1.13+1.47</f>
        <v>44.03</v>
      </c>
    </row>
    <row r="134" spans="1:18" ht="51" x14ac:dyDescent="0.25">
      <c r="A134" s="41">
        <v>7</v>
      </c>
      <c r="B134" s="21" t="s">
        <v>118</v>
      </c>
      <c r="C134" s="121">
        <v>2.2000000000000002</v>
      </c>
      <c r="D134" s="41" t="s">
        <v>109</v>
      </c>
      <c r="E134" s="41" t="s">
        <v>110</v>
      </c>
      <c r="F134" s="244">
        <v>0.2</v>
      </c>
      <c r="G134" s="184" t="s">
        <v>507</v>
      </c>
      <c r="H134" s="25" t="s">
        <v>114</v>
      </c>
      <c r="I134" s="25" t="s">
        <v>115</v>
      </c>
      <c r="J134" s="38"/>
      <c r="K134" s="36"/>
      <c r="L134" s="37" t="e">
        <f>IF(#REF!=100%,C134,"")</f>
        <v>#REF!</v>
      </c>
      <c r="M134" s="36" t="e">
        <f t="shared" si="4"/>
        <v>#REF!</v>
      </c>
      <c r="N134" s="36"/>
      <c r="O134" s="36"/>
      <c r="P134" s="36"/>
      <c r="R134" s="6">
        <f>1.72+3.84+0.9+4+7.27+3.14+11.05</f>
        <v>31.92</v>
      </c>
    </row>
    <row r="135" spans="1:18" ht="51" x14ac:dyDescent="0.25">
      <c r="A135" s="41">
        <v>8</v>
      </c>
      <c r="B135" s="24" t="s">
        <v>119</v>
      </c>
      <c r="C135" s="121">
        <v>1.33</v>
      </c>
      <c r="D135" s="41" t="s">
        <v>103</v>
      </c>
      <c r="E135" s="41" t="s">
        <v>104</v>
      </c>
      <c r="F135" s="244">
        <v>0.2</v>
      </c>
      <c r="G135" s="184" t="s">
        <v>507</v>
      </c>
      <c r="H135" s="25" t="s">
        <v>114</v>
      </c>
      <c r="I135" s="25" t="s">
        <v>115</v>
      </c>
      <c r="J135" s="38"/>
      <c r="K135" s="36"/>
      <c r="L135" s="37" t="e">
        <f>IF(#REF!=100%,C135,"")</f>
        <v>#REF!</v>
      </c>
      <c r="M135" s="36" t="e">
        <f t="shared" si="4"/>
        <v>#REF!</v>
      </c>
      <c r="N135" s="36"/>
      <c r="O135" s="36"/>
      <c r="P135" s="36"/>
    </row>
    <row r="136" spans="1:18" ht="51" x14ac:dyDescent="0.25">
      <c r="A136" s="41">
        <v>9</v>
      </c>
      <c r="B136" s="24" t="s">
        <v>120</v>
      </c>
      <c r="C136" s="121">
        <v>0.81</v>
      </c>
      <c r="D136" s="41" t="s">
        <v>103</v>
      </c>
      <c r="E136" s="41" t="s">
        <v>104</v>
      </c>
      <c r="F136" s="244">
        <v>0.2</v>
      </c>
      <c r="G136" s="184" t="s">
        <v>507</v>
      </c>
      <c r="H136" s="25" t="s">
        <v>114</v>
      </c>
      <c r="I136" s="25" t="s">
        <v>115</v>
      </c>
      <c r="J136" s="35"/>
      <c r="K136" s="36"/>
      <c r="L136" s="37" t="e">
        <f>IF(#REF!=100%,C136,"")</f>
        <v>#REF!</v>
      </c>
      <c r="M136" s="36" t="e">
        <f t="shared" si="4"/>
        <v>#REF!</v>
      </c>
      <c r="N136" s="36"/>
      <c r="O136" s="36"/>
      <c r="P136" s="36"/>
    </row>
    <row r="137" spans="1:18" ht="51" x14ac:dyDescent="0.25">
      <c r="A137" s="41">
        <v>10</v>
      </c>
      <c r="B137" s="24" t="s">
        <v>121</v>
      </c>
      <c r="C137" s="121">
        <v>0.75</v>
      </c>
      <c r="D137" s="41" t="s">
        <v>103</v>
      </c>
      <c r="E137" s="41" t="s">
        <v>104</v>
      </c>
      <c r="F137" s="244">
        <v>0.02</v>
      </c>
      <c r="G137" s="184" t="s">
        <v>507</v>
      </c>
      <c r="H137" s="25" t="s">
        <v>114</v>
      </c>
      <c r="I137" s="25" t="s">
        <v>115</v>
      </c>
      <c r="J137" s="35"/>
      <c r="K137" s="36"/>
      <c r="L137" s="37" t="e">
        <f>IF(#REF!=100%,C137,"")</f>
        <v>#REF!</v>
      </c>
      <c r="M137" s="36" t="e">
        <f t="shared" si="4"/>
        <v>#REF!</v>
      </c>
      <c r="N137" s="36"/>
      <c r="O137" s="36"/>
      <c r="P137" s="36"/>
    </row>
    <row r="138" spans="1:18" ht="51" x14ac:dyDescent="0.25">
      <c r="A138" s="41">
        <v>11</v>
      </c>
      <c r="B138" s="24" t="s">
        <v>122</v>
      </c>
      <c r="C138" s="121">
        <v>0.66</v>
      </c>
      <c r="D138" s="41" t="s">
        <v>103</v>
      </c>
      <c r="E138" s="41" t="s">
        <v>104</v>
      </c>
      <c r="F138" s="244">
        <v>0.7</v>
      </c>
      <c r="G138" s="184" t="s">
        <v>507</v>
      </c>
      <c r="H138" s="25" t="s">
        <v>114</v>
      </c>
      <c r="I138" s="25" t="s">
        <v>115</v>
      </c>
      <c r="J138" s="35"/>
      <c r="K138" s="36"/>
      <c r="L138" s="37" t="e">
        <f>IF(#REF!=100%,C138,"")</f>
        <v>#REF!</v>
      </c>
      <c r="M138" s="36" t="e">
        <f t="shared" si="4"/>
        <v>#REF!</v>
      </c>
      <c r="N138" s="36"/>
      <c r="O138" s="36"/>
      <c r="P138" s="36"/>
    </row>
    <row r="139" spans="1:18" ht="51" x14ac:dyDescent="0.25">
      <c r="A139" s="41">
        <v>12</v>
      </c>
      <c r="B139" s="24" t="s">
        <v>123</v>
      </c>
      <c r="C139" s="121">
        <v>0.66</v>
      </c>
      <c r="D139" s="41" t="s">
        <v>103</v>
      </c>
      <c r="E139" s="41" t="s">
        <v>104</v>
      </c>
      <c r="F139" s="244">
        <v>0.02</v>
      </c>
      <c r="G139" s="184" t="s">
        <v>507</v>
      </c>
      <c r="H139" s="25" t="s">
        <v>114</v>
      </c>
      <c r="I139" s="25" t="s">
        <v>115</v>
      </c>
      <c r="J139" s="35"/>
      <c r="K139" s="36"/>
      <c r="L139" s="37" t="e">
        <f>IF(#REF!=100%,C139,"")</f>
        <v>#REF!</v>
      </c>
      <c r="M139" s="36" t="e">
        <f t="shared" si="4"/>
        <v>#REF!</v>
      </c>
      <c r="N139" s="36"/>
      <c r="O139" s="36"/>
      <c r="P139" s="36"/>
    </row>
    <row r="140" spans="1:18" ht="51" x14ac:dyDescent="0.25">
      <c r="A140" s="41">
        <v>13</v>
      </c>
      <c r="B140" s="24" t="s">
        <v>124</v>
      </c>
      <c r="C140" s="121">
        <v>0.35</v>
      </c>
      <c r="D140" s="41" t="s">
        <v>103</v>
      </c>
      <c r="E140" s="41" t="s">
        <v>104</v>
      </c>
      <c r="F140" s="244">
        <v>0.02</v>
      </c>
      <c r="G140" s="184" t="s">
        <v>507</v>
      </c>
      <c r="H140" s="25" t="s">
        <v>114</v>
      </c>
      <c r="I140" s="25" t="s">
        <v>115</v>
      </c>
      <c r="J140" s="35"/>
      <c r="K140" s="36"/>
      <c r="L140" s="37" t="e">
        <f>IF(#REF!=100%,C140,"")</f>
        <v>#REF!</v>
      </c>
      <c r="M140" s="36" t="e">
        <f t="shared" si="4"/>
        <v>#REF!</v>
      </c>
      <c r="N140" s="36"/>
      <c r="O140" s="36"/>
      <c r="P140" s="36"/>
    </row>
    <row r="141" spans="1:18" ht="51" x14ac:dyDescent="0.25">
      <c r="A141" s="41">
        <v>14</v>
      </c>
      <c r="B141" s="24" t="s">
        <v>125</v>
      </c>
      <c r="C141" s="121">
        <v>0.4</v>
      </c>
      <c r="D141" s="41" t="s">
        <v>103</v>
      </c>
      <c r="E141" s="41" t="s">
        <v>104</v>
      </c>
      <c r="F141" s="244">
        <v>0.02</v>
      </c>
      <c r="G141" s="184" t="s">
        <v>507</v>
      </c>
      <c r="H141" s="25" t="s">
        <v>114</v>
      </c>
      <c r="I141" s="25" t="s">
        <v>115</v>
      </c>
      <c r="J141" s="36"/>
      <c r="K141" s="36"/>
      <c r="L141" s="37" t="e">
        <f>IF(#REF!=100%,C141,"")</f>
        <v>#REF!</v>
      </c>
      <c r="M141" s="36" t="e">
        <f t="shared" si="4"/>
        <v>#REF!</v>
      </c>
      <c r="N141" s="36"/>
      <c r="O141" s="36"/>
      <c r="P141" s="36"/>
    </row>
    <row r="142" spans="1:18" ht="51" x14ac:dyDescent="0.25">
      <c r="A142" s="41">
        <v>15</v>
      </c>
      <c r="B142" s="24" t="s">
        <v>126</v>
      </c>
      <c r="C142" s="121">
        <v>0.48</v>
      </c>
      <c r="D142" s="41" t="s">
        <v>112</v>
      </c>
      <c r="E142" s="41" t="s">
        <v>104</v>
      </c>
      <c r="F142" s="244">
        <v>0.02</v>
      </c>
      <c r="G142" s="184" t="s">
        <v>507</v>
      </c>
      <c r="H142" s="25" t="s">
        <v>114</v>
      </c>
      <c r="I142" s="25" t="s">
        <v>115</v>
      </c>
      <c r="J142" s="39"/>
      <c r="K142" s="36"/>
      <c r="L142" s="37" t="e">
        <f>IF(#REF!=100%,C142,"")</f>
        <v>#REF!</v>
      </c>
      <c r="M142" s="36" t="e">
        <f t="shared" si="4"/>
        <v>#REF!</v>
      </c>
      <c r="N142" s="36"/>
      <c r="O142" s="36"/>
      <c r="P142" s="36"/>
    </row>
    <row r="143" spans="1:18" ht="51" x14ac:dyDescent="0.25">
      <c r="A143" s="41">
        <v>16</v>
      </c>
      <c r="B143" s="24" t="s">
        <v>127</v>
      </c>
      <c r="C143" s="121">
        <v>0.75</v>
      </c>
      <c r="D143" s="41" t="s">
        <v>112</v>
      </c>
      <c r="E143" s="41" t="s">
        <v>104</v>
      </c>
      <c r="F143" s="244">
        <v>0.7</v>
      </c>
      <c r="G143" s="184" t="s">
        <v>507</v>
      </c>
      <c r="H143" s="25" t="s">
        <v>114</v>
      </c>
      <c r="I143" s="25" t="s">
        <v>115</v>
      </c>
      <c r="J143" s="39"/>
      <c r="K143" s="36"/>
      <c r="L143" s="37" t="e">
        <f>IF(#REF!=100%,C143,"")</f>
        <v>#REF!</v>
      </c>
      <c r="M143" s="36" t="e">
        <f t="shared" si="4"/>
        <v>#REF!</v>
      </c>
      <c r="N143" s="36"/>
      <c r="O143" s="36"/>
      <c r="P143" s="36"/>
    </row>
    <row r="144" spans="1:18" ht="51" x14ac:dyDescent="0.25">
      <c r="A144" s="41">
        <v>17</v>
      </c>
      <c r="B144" s="24" t="s">
        <v>128</v>
      </c>
      <c r="C144" s="121">
        <v>0.8</v>
      </c>
      <c r="D144" s="41" t="s">
        <v>103</v>
      </c>
      <c r="E144" s="41" t="s">
        <v>104</v>
      </c>
      <c r="F144" s="244">
        <v>0.02</v>
      </c>
      <c r="G144" s="184" t="s">
        <v>507</v>
      </c>
      <c r="H144" s="25" t="s">
        <v>114</v>
      </c>
      <c r="I144" s="25" t="s">
        <v>115</v>
      </c>
      <c r="J144" s="35"/>
      <c r="K144" s="36"/>
      <c r="L144" s="37" t="e">
        <f>IF(#REF!=100%,C144,"")</f>
        <v>#REF!</v>
      </c>
      <c r="M144" s="36" t="e">
        <f t="shared" si="4"/>
        <v>#REF!</v>
      </c>
      <c r="N144" s="36"/>
      <c r="O144" s="36"/>
      <c r="P144" s="36"/>
    </row>
    <row r="145" spans="1:16" ht="51" x14ac:dyDescent="0.25">
      <c r="A145" s="41">
        <v>18</v>
      </c>
      <c r="B145" s="24" t="s">
        <v>129</v>
      </c>
      <c r="C145" s="121">
        <v>0.82499999999999996</v>
      </c>
      <c r="D145" s="41" t="s">
        <v>103</v>
      </c>
      <c r="E145" s="41" t="s">
        <v>104</v>
      </c>
      <c r="F145" s="244">
        <v>0.02</v>
      </c>
      <c r="G145" s="184" t="s">
        <v>507</v>
      </c>
      <c r="H145" s="25" t="s">
        <v>114</v>
      </c>
      <c r="I145" s="25" t="s">
        <v>115</v>
      </c>
      <c r="J145" s="35"/>
      <c r="K145" s="36"/>
      <c r="L145" s="37" t="e">
        <f>IF(#REF!=100%,C145,"")</f>
        <v>#REF!</v>
      </c>
      <c r="M145" s="36" t="e">
        <f t="shared" si="4"/>
        <v>#REF!</v>
      </c>
      <c r="N145" s="36"/>
      <c r="O145" s="36"/>
      <c r="P145" s="36"/>
    </row>
    <row r="146" spans="1:16" ht="51" x14ac:dyDescent="0.25">
      <c r="A146" s="41">
        <v>19</v>
      </c>
      <c r="B146" s="24" t="s">
        <v>130</v>
      </c>
      <c r="C146" s="121">
        <v>0.2</v>
      </c>
      <c r="D146" s="41" t="s">
        <v>109</v>
      </c>
      <c r="E146" s="41" t="s">
        <v>110</v>
      </c>
      <c r="F146" s="244">
        <v>0.02</v>
      </c>
      <c r="G146" s="184" t="s">
        <v>507</v>
      </c>
      <c r="H146" s="25" t="s">
        <v>114</v>
      </c>
      <c r="I146" s="25" t="s">
        <v>115</v>
      </c>
      <c r="J146" s="35"/>
      <c r="K146" s="36"/>
      <c r="L146" s="37" t="e">
        <f>IF(#REF!=100%,C146,"")</f>
        <v>#REF!</v>
      </c>
      <c r="M146" s="36" t="e">
        <f t="shared" si="4"/>
        <v>#REF!</v>
      </c>
      <c r="N146" s="36"/>
      <c r="O146" s="36"/>
      <c r="P146" s="36"/>
    </row>
    <row r="147" spans="1:16" ht="51" x14ac:dyDescent="0.25">
      <c r="A147" s="41">
        <v>20</v>
      </c>
      <c r="B147" s="24" t="s">
        <v>131</v>
      </c>
      <c r="C147" s="121">
        <v>0.5</v>
      </c>
      <c r="D147" s="41" t="s">
        <v>109</v>
      </c>
      <c r="E147" s="41" t="s">
        <v>110</v>
      </c>
      <c r="F147" s="244">
        <v>0.02</v>
      </c>
      <c r="G147" s="184" t="s">
        <v>507</v>
      </c>
      <c r="H147" s="25" t="s">
        <v>114</v>
      </c>
      <c r="I147" s="25" t="s">
        <v>115</v>
      </c>
      <c r="J147" s="35"/>
      <c r="K147" s="36"/>
      <c r="L147" s="37" t="e">
        <f>IF(#REF!=100%,C147,"")</f>
        <v>#REF!</v>
      </c>
      <c r="M147" s="36" t="e">
        <f t="shared" si="4"/>
        <v>#REF!</v>
      </c>
      <c r="N147" s="36"/>
      <c r="O147" s="36"/>
      <c r="P147" s="36"/>
    </row>
    <row r="148" spans="1:16" ht="51" x14ac:dyDescent="0.25">
      <c r="A148" s="41">
        <v>21</v>
      </c>
      <c r="B148" s="24" t="s">
        <v>132</v>
      </c>
      <c r="C148" s="121">
        <v>0.85</v>
      </c>
      <c r="D148" s="41" t="s">
        <v>109</v>
      </c>
      <c r="E148" s="41" t="s">
        <v>110</v>
      </c>
      <c r="F148" s="244">
        <v>0.02</v>
      </c>
      <c r="G148" s="184" t="s">
        <v>507</v>
      </c>
      <c r="H148" s="25" t="s">
        <v>114</v>
      </c>
      <c r="I148" s="25" t="s">
        <v>115</v>
      </c>
      <c r="J148" s="35"/>
      <c r="K148" s="36"/>
      <c r="L148" s="37" t="e">
        <f>IF(#REF!=100%,C148,"")</f>
        <v>#REF!</v>
      </c>
      <c r="M148" s="36" t="e">
        <f t="shared" si="4"/>
        <v>#REF!</v>
      </c>
      <c r="N148" s="36"/>
      <c r="O148" s="36"/>
      <c r="P148" s="36"/>
    </row>
    <row r="149" spans="1:16" ht="51" x14ac:dyDescent="0.25">
      <c r="A149" s="41">
        <v>22</v>
      </c>
      <c r="B149" s="24" t="s">
        <v>133</v>
      </c>
      <c r="C149" s="121">
        <v>0.26</v>
      </c>
      <c r="D149" s="41" t="s">
        <v>109</v>
      </c>
      <c r="E149" s="41" t="s">
        <v>110</v>
      </c>
      <c r="F149" s="244">
        <v>0.02</v>
      </c>
      <c r="G149" s="184" t="s">
        <v>507</v>
      </c>
      <c r="H149" s="25" t="s">
        <v>114</v>
      </c>
      <c r="I149" s="25" t="s">
        <v>115</v>
      </c>
      <c r="J149" s="35"/>
      <c r="K149" s="36"/>
      <c r="L149" s="37" t="e">
        <f>IF(#REF!=100%,C149,"")</f>
        <v>#REF!</v>
      </c>
      <c r="M149" s="36" t="e">
        <f t="shared" si="4"/>
        <v>#REF!</v>
      </c>
      <c r="N149" s="36"/>
      <c r="O149" s="36"/>
      <c r="P149" s="36"/>
    </row>
    <row r="150" spans="1:16" ht="38.25" x14ac:dyDescent="0.25">
      <c r="A150" s="41">
        <v>23</v>
      </c>
      <c r="B150" s="24" t="s">
        <v>134</v>
      </c>
      <c r="C150" s="25">
        <v>0.75</v>
      </c>
      <c r="D150" s="41" t="s">
        <v>135</v>
      </c>
      <c r="E150" s="41" t="s">
        <v>110</v>
      </c>
      <c r="F150" s="244">
        <v>0.65</v>
      </c>
      <c r="G150" s="184" t="s">
        <v>136</v>
      </c>
      <c r="H150" s="191" t="s">
        <v>137</v>
      </c>
      <c r="I150" s="25" t="s">
        <v>115</v>
      </c>
      <c r="J150" s="38"/>
      <c r="K150" s="36"/>
      <c r="L150" s="37"/>
      <c r="M150" s="36"/>
      <c r="N150" s="36"/>
      <c r="O150" s="36"/>
      <c r="P150" s="36"/>
    </row>
    <row r="151" spans="1:16" ht="38.25" x14ac:dyDescent="0.25">
      <c r="A151" s="41">
        <v>24</v>
      </c>
      <c r="B151" s="24" t="s">
        <v>138</v>
      </c>
      <c r="C151" s="25">
        <v>0.67</v>
      </c>
      <c r="D151" s="41" t="s">
        <v>135</v>
      </c>
      <c r="E151" s="41" t="s">
        <v>110</v>
      </c>
      <c r="F151" s="244">
        <v>0.7</v>
      </c>
      <c r="G151" s="184" t="s">
        <v>136</v>
      </c>
      <c r="H151" s="191" t="s">
        <v>137</v>
      </c>
      <c r="I151" s="25" t="s">
        <v>115</v>
      </c>
      <c r="J151" s="38"/>
      <c r="K151" s="36"/>
      <c r="L151" s="37"/>
      <c r="M151" s="36"/>
      <c r="N151" s="36"/>
      <c r="O151" s="36"/>
      <c r="P151" s="36"/>
    </row>
    <row r="152" spans="1:16" ht="25.5" x14ac:dyDescent="0.25">
      <c r="A152" s="41">
        <v>25</v>
      </c>
      <c r="B152" s="24" t="s">
        <v>139</v>
      </c>
      <c r="C152" s="25">
        <v>0.3</v>
      </c>
      <c r="D152" s="41" t="s">
        <v>135</v>
      </c>
      <c r="E152" s="41" t="s">
        <v>110</v>
      </c>
      <c r="F152" s="244">
        <v>0.6</v>
      </c>
      <c r="G152" s="184" t="s">
        <v>136</v>
      </c>
      <c r="H152" s="191" t="s">
        <v>137</v>
      </c>
      <c r="I152" s="25" t="s">
        <v>115</v>
      </c>
      <c r="J152" s="38"/>
      <c r="K152" s="36"/>
      <c r="L152" s="37"/>
      <c r="M152" s="36"/>
      <c r="N152" s="36"/>
      <c r="O152" s="36"/>
      <c r="P152" s="36"/>
    </row>
    <row r="153" spans="1:16" ht="51" x14ac:dyDescent="0.25">
      <c r="A153" s="41">
        <v>26</v>
      </c>
      <c r="B153" s="28" t="s">
        <v>140</v>
      </c>
      <c r="C153" s="121">
        <v>1</v>
      </c>
      <c r="D153" s="41" t="s">
        <v>103</v>
      </c>
      <c r="E153" s="41" t="s">
        <v>110</v>
      </c>
      <c r="F153" s="244">
        <v>0.02</v>
      </c>
      <c r="G153" s="184" t="s">
        <v>507</v>
      </c>
      <c r="H153" s="25" t="s">
        <v>114</v>
      </c>
      <c r="I153" s="25" t="s">
        <v>115</v>
      </c>
      <c r="J153" s="36"/>
      <c r="K153" s="36"/>
      <c r="L153" s="37" t="e">
        <f>IF(#REF!=100%,C153,"")</f>
        <v>#REF!</v>
      </c>
      <c r="M153" s="36" t="e">
        <f>IF(L153="","",1)</f>
        <v>#REF!</v>
      </c>
      <c r="N153" s="36"/>
      <c r="O153" s="36"/>
      <c r="P153" s="36"/>
    </row>
    <row r="154" spans="1:16" x14ac:dyDescent="0.25">
      <c r="A154" s="40" t="s">
        <v>142</v>
      </c>
      <c r="B154" s="24"/>
      <c r="C154" s="25"/>
      <c r="D154" s="41"/>
      <c r="E154" s="41"/>
      <c r="F154" s="244"/>
      <c r="G154" s="21"/>
      <c r="H154" s="21"/>
      <c r="I154" s="21"/>
      <c r="J154" s="35"/>
      <c r="K154" s="36"/>
      <c r="L154" s="37"/>
      <c r="M154" s="36"/>
      <c r="N154" s="36"/>
      <c r="O154" s="36"/>
      <c r="P154" s="36"/>
    </row>
    <row r="155" spans="1:16" x14ac:dyDescent="0.25">
      <c r="A155" s="40" t="s">
        <v>143</v>
      </c>
      <c r="B155" s="24"/>
      <c r="C155" s="25"/>
      <c r="D155" s="41"/>
      <c r="E155" s="41"/>
      <c r="F155" s="244"/>
      <c r="G155" s="21"/>
      <c r="H155" s="21"/>
      <c r="I155" s="21"/>
      <c r="J155" s="35"/>
      <c r="K155" s="36"/>
      <c r="L155" s="37"/>
      <c r="M155" s="36"/>
      <c r="N155" s="36"/>
      <c r="O155" s="36"/>
      <c r="P155" s="36"/>
    </row>
    <row r="156" spans="1:16" ht="25.5" x14ac:dyDescent="0.25">
      <c r="A156" s="41">
        <v>27</v>
      </c>
      <c r="B156" s="28" t="s">
        <v>144</v>
      </c>
      <c r="C156" s="25">
        <v>3</v>
      </c>
      <c r="D156" s="41" t="s">
        <v>145</v>
      </c>
      <c r="E156" s="41" t="s">
        <v>3</v>
      </c>
      <c r="F156" s="244">
        <v>0.6</v>
      </c>
      <c r="G156" s="184" t="s">
        <v>136</v>
      </c>
      <c r="H156" s="191" t="s">
        <v>137</v>
      </c>
      <c r="I156" s="25" t="s">
        <v>115</v>
      </c>
      <c r="J156" s="38"/>
      <c r="K156" s="36"/>
      <c r="L156" s="37"/>
      <c r="M156" s="36"/>
      <c r="N156" s="36"/>
      <c r="O156" s="36"/>
      <c r="P156" s="36"/>
    </row>
    <row r="157" spans="1:16" ht="25.5" x14ac:dyDescent="0.25">
      <c r="A157" s="41">
        <v>28</v>
      </c>
      <c r="B157" s="21" t="s">
        <v>146</v>
      </c>
      <c r="C157" s="25">
        <v>0.84</v>
      </c>
      <c r="D157" s="41" t="s">
        <v>109</v>
      </c>
      <c r="E157" s="41" t="s">
        <v>110</v>
      </c>
      <c r="F157" s="244">
        <v>0.55000000000000004</v>
      </c>
      <c r="G157" s="184" t="s">
        <v>141</v>
      </c>
      <c r="H157" s="184" t="s">
        <v>148</v>
      </c>
      <c r="I157" s="25" t="s">
        <v>115</v>
      </c>
      <c r="J157" s="35"/>
      <c r="K157" s="36">
        <v>1</v>
      </c>
      <c r="L157" s="37" t="e">
        <f>IF(#REF!=100%,C157,"")</f>
        <v>#REF!</v>
      </c>
      <c r="M157" s="36" t="e">
        <f>IF(L157="","",1)</f>
        <v>#REF!</v>
      </c>
      <c r="N157" s="36"/>
      <c r="O157" s="36"/>
      <c r="P157" s="36"/>
    </row>
    <row r="158" spans="1:16" ht="25.5" x14ac:dyDescent="0.25">
      <c r="A158" s="41">
        <v>29</v>
      </c>
      <c r="B158" s="21" t="s">
        <v>147</v>
      </c>
      <c r="C158" s="121">
        <v>3.6</v>
      </c>
      <c r="D158" s="41" t="s">
        <v>103</v>
      </c>
      <c r="E158" s="41" t="s">
        <v>110</v>
      </c>
      <c r="F158" s="244">
        <v>0.15</v>
      </c>
      <c r="G158" s="184" t="s">
        <v>141</v>
      </c>
      <c r="H158" s="184" t="s">
        <v>148</v>
      </c>
      <c r="I158" s="25" t="s">
        <v>115</v>
      </c>
      <c r="J158" s="36"/>
      <c r="K158" s="36"/>
      <c r="L158" s="37" t="e">
        <f>IF(#REF!=100%,C158,"")</f>
        <v>#REF!</v>
      </c>
      <c r="M158" s="36" t="e">
        <f t="shared" si="4"/>
        <v>#REF!</v>
      </c>
      <c r="N158" s="35">
        <f>C158</f>
        <v>3.6</v>
      </c>
      <c r="O158" s="36">
        <v>1</v>
      </c>
      <c r="P158" s="36"/>
    </row>
    <row r="159" spans="1:16" ht="25.5" x14ac:dyDescent="0.25">
      <c r="A159" s="41">
        <v>30</v>
      </c>
      <c r="B159" s="28" t="s">
        <v>149</v>
      </c>
      <c r="C159" s="121">
        <v>1.25</v>
      </c>
      <c r="D159" s="41" t="s">
        <v>103</v>
      </c>
      <c r="E159" s="41" t="s">
        <v>110</v>
      </c>
      <c r="F159" s="244">
        <v>0.1</v>
      </c>
      <c r="G159" s="184" t="s">
        <v>141</v>
      </c>
      <c r="H159" s="184" t="s">
        <v>148</v>
      </c>
      <c r="I159" s="25" t="s">
        <v>115</v>
      </c>
      <c r="J159" s="36"/>
      <c r="K159" s="36"/>
      <c r="L159" s="37" t="e">
        <f>IF(#REF!=100%,C159,"")</f>
        <v>#REF!</v>
      </c>
      <c r="M159" s="36" t="e">
        <f t="shared" si="4"/>
        <v>#REF!</v>
      </c>
      <c r="N159" s="36"/>
      <c r="O159" s="36"/>
      <c r="P159" s="36"/>
    </row>
    <row r="160" spans="1:16" ht="25.5" x14ac:dyDescent="0.25">
      <c r="A160" s="41">
        <v>31</v>
      </c>
      <c r="B160" s="28" t="s">
        <v>150</v>
      </c>
      <c r="C160" s="121">
        <v>1.07</v>
      </c>
      <c r="D160" s="41" t="s">
        <v>151</v>
      </c>
      <c r="E160" s="41" t="s">
        <v>110</v>
      </c>
      <c r="F160" s="244">
        <v>0.1</v>
      </c>
      <c r="G160" s="184" t="s">
        <v>141</v>
      </c>
      <c r="H160" s="184" t="s">
        <v>148</v>
      </c>
      <c r="I160" s="25" t="s">
        <v>115</v>
      </c>
      <c r="J160" s="35"/>
      <c r="K160" s="36"/>
      <c r="L160" s="37" t="e">
        <f>IF(#REF!=100%,C160,"")</f>
        <v>#REF!</v>
      </c>
      <c r="M160" s="36" t="e">
        <f t="shared" si="4"/>
        <v>#REF!</v>
      </c>
      <c r="N160" s="36"/>
      <c r="O160" s="36"/>
      <c r="P160" s="36"/>
    </row>
    <row r="161" spans="1:16" ht="25.5" x14ac:dyDescent="0.25">
      <c r="A161" s="41">
        <v>32</v>
      </c>
      <c r="B161" s="28" t="s">
        <v>152</v>
      </c>
      <c r="C161" s="121">
        <v>1.54</v>
      </c>
      <c r="D161" s="41" t="s">
        <v>153</v>
      </c>
      <c r="E161" s="41" t="s">
        <v>110</v>
      </c>
      <c r="F161" s="244">
        <v>0.55000000000000004</v>
      </c>
      <c r="G161" s="184" t="s">
        <v>141</v>
      </c>
      <c r="H161" s="184" t="s">
        <v>148</v>
      </c>
      <c r="I161" s="25" t="s">
        <v>115</v>
      </c>
      <c r="J161" s="35"/>
      <c r="K161" s="36"/>
      <c r="L161" s="37" t="e">
        <f>IF(#REF!=100%,C161,"")</f>
        <v>#REF!</v>
      </c>
      <c r="M161" s="36" t="e">
        <f t="shared" si="4"/>
        <v>#REF!</v>
      </c>
      <c r="N161" s="36"/>
      <c r="O161" s="36"/>
      <c r="P161" s="36"/>
    </row>
    <row r="162" spans="1:16" ht="25.5" x14ac:dyDescent="0.25">
      <c r="A162" s="41">
        <v>33</v>
      </c>
      <c r="B162" s="28" t="s">
        <v>154</v>
      </c>
      <c r="C162" s="121">
        <v>0.52</v>
      </c>
      <c r="D162" s="41" t="s">
        <v>151</v>
      </c>
      <c r="E162" s="41" t="s">
        <v>110</v>
      </c>
      <c r="F162" s="244">
        <v>0.1</v>
      </c>
      <c r="G162" s="184" t="s">
        <v>141</v>
      </c>
      <c r="H162" s="184" t="s">
        <v>148</v>
      </c>
      <c r="I162" s="25" t="s">
        <v>115</v>
      </c>
      <c r="J162" s="35"/>
      <c r="K162" s="36"/>
      <c r="L162" s="37" t="e">
        <f>IF(#REF!=100%,C162,"")</f>
        <v>#REF!</v>
      </c>
      <c r="M162" s="36" t="e">
        <f t="shared" si="4"/>
        <v>#REF!</v>
      </c>
      <c r="N162" s="36"/>
      <c r="O162" s="36"/>
      <c r="P162" s="36"/>
    </row>
    <row r="163" spans="1:16" ht="25.5" x14ac:dyDescent="0.25">
      <c r="A163" s="41">
        <v>34</v>
      </c>
      <c r="B163" s="28" t="s">
        <v>155</v>
      </c>
      <c r="C163" s="121">
        <v>0.99</v>
      </c>
      <c r="D163" s="41" t="s">
        <v>153</v>
      </c>
      <c r="E163" s="41" t="s">
        <v>110</v>
      </c>
      <c r="F163" s="244">
        <v>0.15</v>
      </c>
      <c r="G163" s="184" t="s">
        <v>141</v>
      </c>
      <c r="H163" s="184" t="s">
        <v>148</v>
      </c>
      <c r="I163" s="25" t="s">
        <v>115</v>
      </c>
      <c r="J163" s="35"/>
      <c r="K163" s="36"/>
      <c r="L163" s="37" t="e">
        <f>IF(#REF!=100%,C163,"")</f>
        <v>#REF!</v>
      </c>
      <c r="M163" s="36" t="e">
        <f t="shared" si="4"/>
        <v>#REF!</v>
      </c>
      <c r="N163" s="36"/>
      <c r="O163" s="36"/>
      <c r="P163" s="36"/>
    </row>
    <row r="164" spans="1:16" ht="25.5" x14ac:dyDescent="0.25">
      <c r="A164" s="41">
        <v>35</v>
      </c>
      <c r="B164" s="28" t="s">
        <v>156</v>
      </c>
      <c r="C164" s="121">
        <v>0.95</v>
      </c>
      <c r="D164" s="41" t="s">
        <v>157</v>
      </c>
      <c r="E164" s="41" t="s">
        <v>110</v>
      </c>
      <c r="F164" s="244">
        <v>0.1</v>
      </c>
      <c r="G164" s="184" t="s">
        <v>141</v>
      </c>
      <c r="H164" s="184" t="s">
        <v>148</v>
      </c>
      <c r="I164" s="25" t="s">
        <v>115</v>
      </c>
      <c r="J164" s="35">
        <f>C164</f>
        <v>0.95</v>
      </c>
      <c r="K164" s="36">
        <v>1</v>
      </c>
      <c r="L164" s="37" t="e">
        <f>IF(#REF!=100%,C164,"")</f>
        <v>#REF!</v>
      </c>
      <c r="M164" s="36" t="e">
        <f t="shared" si="4"/>
        <v>#REF!</v>
      </c>
      <c r="N164" s="36"/>
      <c r="O164" s="36"/>
      <c r="P164" s="36"/>
    </row>
    <row r="165" spans="1:16" ht="38.25" x14ac:dyDescent="0.25">
      <c r="A165" s="41">
        <v>36</v>
      </c>
      <c r="B165" s="28" t="s">
        <v>158</v>
      </c>
      <c r="C165" s="121">
        <v>0.6</v>
      </c>
      <c r="D165" s="41" t="s">
        <v>159</v>
      </c>
      <c r="E165" s="41" t="s">
        <v>110</v>
      </c>
      <c r="F165" s="244">
        <v>0.1</v>
      </c>
      <c r="G165" s="184" t="s">
        <v>141</v>
      </c>
      <c r="H165" s="184" t="s">
        <v>148</v>
      </c>
      <c r="I165" s="25" t="s">
        <v>115</v>
      </c>
      <c r="J165" s="35">
        <f>C165</f>
        <v>0.6</v>
      </c>
      <c r="K165" s="36">
        <v>1</v>
      </c>
      <c r="L165" s="37" t="e">
        <f>IF(#REF!=100%,C165,"")</f>
        <v>#REF!</v>
      </c>
      <c r="M165" s="36" t="e">
        <f t="shared" si="4"/>
        <v>#REF!</v>
      </c>
      <c r="N165" s="36"/>
      <c r="O165" s="36"/>
      <c r="P165" s="36"/>
    </row>
    <row r="166" spans="1:16" ht="25.5" x14ac:dyDescent="0.25">
      <c r="A166" s="41">
        <v>37</v>
      </c>
      <c r="B166" s="28" t="s">
        <v>160</v>
      </c>
      <c r="C166" s="121">
        <v>0.98</v>
      </c>
      <c r="D166" s="41" t="s">
        <v>159</v>
      </c>
      <c r="E166" s="41" t="s">
        <v>110</v>
      </c>
      <c r="F166" s="244">
        <v>0.1</v>
      </c>
      <c r="G166" s="184" t="s">
        <v>141</v>
      </c>
      <c r="H166" s="184" t="s">
        <v>148</v>
      </c>
      <c r="I166" s="25" t="s">
        <v>115</v>
      </c>
      <c r="J166" s="35"/>
      <c r="K166" s="36"/>
      <c r="L166" s="37"/>
      <c r="M166" s="36"/>
      <c r="N166" s="36"/>
      <c r="O166" s="36"/>
      <c r="P166" s="36"/>
    </row>
    <row r="167" spans="1:16" ht="25.5" x14ac:dyDescent="0.25">
      <c r="A167" s="41">
        <v>38</v>
      </c>
      <c r="B167" s="28" t="s">
        <v>161</v>
      </c>
      <c r="C167" s="25">
        <v>0.9</v>
      </c>
      <c r="D167" s="41" t="s">
        <v>162</v>
      </c>
      <c r="E167" s="41" t="s">
        <v>110</v>
      </c>
      <c r="F167" s="244">
        <v>0.4</v>
      </c>
      <c r="G167" s="184" t="s">
        <v>141</v>
      </c>
      <c r="H167" s="184" t="s">
        <v>148</v>
      </c>
      <c r="I167" s="25" t="s">
        <v>115</v>
      </c>
      <c r="J167" s="35"/>
      <c r="K167" s="36"/>
      <c r="L167" s="37"/>
      <c r="M167" s="36"/>
      <c r="N167" s="36"/>
      <c r="O167" s="36"/>
      <c r="P167" s="36"/>
    </row>
    <row r="168" spans="1:16" x14ac:dyDescent="0.25">
      <c r="A168" s="40" t="s">
        <v>163</v>
      </c>
      <c r="B168" s="24"/>
      <c r="C168" s="25"/>
      <c r="D168" s="246"/>
      <c r="E168" s="41"/>
      <c r="F168" s="244"/>
      <c r="G168" s="41"/>
      <c r="H168" s="184"/>
      <c r="I168" s="184"/>
      <c r="J168" s="38"/>
      <c r="K168" s="36"/>
      <c r="L168" s="37"/>
      <c r="M168" s="36"/>
      <c r="N168" s="36"/>
      <c r="O168" s="36"/>
      <c r="P168" s="36"/>
    </row>
    <row r="169" spans="1:16" x14ac:dyDescent="0.25">
      <c r="A169" s="40" t="s">
        <v>164</v>
      </c>
      <c r="B169" s="24"/>
      <c r="C169" s="25"/>
      <c r="D169" s="246"/>
      <c r="E169" s="41"/>
      <c r="F169" s="244"/>
      <c r="G169" s="41"/>
      <c r="H169" s="184"/>
      <c r="I169" s="184"/>
      <c r="J169" s="38"/>
      <c r="K169" s="36"/>
      <c r="L169" s="37"/>
      <c r="M169" s="36"/>
      <c r="N169" s="36"/>
      <c r="O169" s="36"/>
      <c r="P169" s="36"/>
    </row>
    <row r="170" spans="1:16" ht="25.5" x14ac:dyDescent="0.25">
      <c r="A170" s="249">
        <v>39</v>
      </c>
      <c r="B170" s="193" t="s">
        <v>508</v>
      </c>
      <c r="C170" s="65">
        <v>4.9400000000000004</v>
      </c>
      <c r="D170" s="285" t="s">
        <v>4</v>
      </c>
      <c r="E170" s="286"/>
      <c r="F170" s="287"/>
      <c r="G170" s="192" t="s">
        <v>509</v>
      </c>
      <c r="H170" s="192" t="s">
        <v>510</v>
      </c>
      <c r="I170" s="194" t="s">
        <v>107</v>
      </c>
      <c r="J170" s="38"/>
      <c r="K170" s="36"/>
      <c r="L170" s="37"/>
      <c r="M170" s="36"/>
      <c r="N170" s="36"/>
      <c r="O170" s="36"/>
      <c r="P170" s="36"/>
    </row>
    <row r="171" spans="1:16" ht="25.5" x14ac:dyDescent="0.25">
      <c r="A171" s="41">
        <v>40</v>
      </c>
      <c r="B171" s="21" t="s">
        <v>165</v>
      </c>
      <c r="C171" s="121">
        <v>0.25</v>
      </c>
      <c r="D171" s="41" t="s">
        <v>162</v>
      </c>
      <c r="E171" s="41" t="s">
        <v>110</v>
      </c>
      <c r="F171" s="244">
        <v>0.3</v>
      </c>
      <c r="G171" s="184" t="s">
        <v>141</v>
      </c>
      <c r="H171" s="184" t="s">
        <v>148</v>
      </c>
      <c r="I171" s="25" t="s">
        <v>115</v>
      </c>
      <c r="J171" s="36"/>
      <c r="K171" s="36"/>
      <c r="L171" s="37" t="e">
        <f>IF(#REF!=100%,C171,"")</f>
        <v>#REF!</v>
      </c>
      <c r="M171" s="36" t="e">
        <f>IF(L171="","",1)</f>
        <v>#REF!</v>
      </c>
      <c r="N171" s="36"/>
      <c r="O171" s="36"/>
      <c r="P171" s="36"/>
    </row>
    <row r="172" spans="1:16" ht="25.5" x14ac:dyDescent="0.25">
      <c r="A172" s="41">
        <v>41</v>
      </c>
      <c r="B172" s="21" t="s">
        <v>166</v>
      </c>
      <c r="C172" s="121">
        <v>0.5</v>
      </c>
      <c r="D172" s="41" t="s">
        <v>162</v>
      </c>
      <c r="E172" s="41" t="s">
        <v>110</v>
      </c>
      <c r="F172" s="244">
        <v>0.3</v>
      </c>
      <c r="G172" s="184" t="s">
        <v>141</v>
      </c>
      <c r="H172" s="184" t="s">
        <v>148</v>
      </c>
      <c r="I172" s="25" t="s">
        <v>115</v>
      </c>
      <c r="J172" s="35">
        <f>C172</f>
        <v>0.5</v>
      </c>
      <c r="K172" s="36">
        <v>1</v>
      </c>
      <c r="L172" s="37" t="e">
        <f>IF(#REF!=100%,C172,"")</f>
        <v>#REF!</v>
      </c>
      <c r="M172" s="36" t="e">
        <f>IF(L172="","",1)</f>
        <v>#REF!</v>
      </c>
      <c r="N172" s="36"/>
      <c r="O172" s="36"/>
      <c r="P172" s="36"/>
    </row>
    <row r="173" spans="1:16" ht="25.5" x14ac:dyDescent="0.25">
      <c r="A173" s="41">
        <v>42</v>
      </c>
      <c r="B173" s="21" t="s">
        <v>167</v>
      </c>
      <c r="C173" s="121">
        <v>0.45</v>
      </c>
      <c r="D173" s="41" t="s">
        <v>168</v>
      </c>
      <c r="E173" s="41" t="s">
        <v>110</v>
      </c>
      <c r="F173" s="244">
        <v>0.4</v>
      </c>
      <c r="G173" s="184" t="s">
        <v>141</v>
      </c>
      <c r="H173" s="184" t="s">
        <v>148</v>
      </c>
      <c r="I173" s="25" t="s">
        <v>115</v>
      </c>
      <c r="J173" s="35"/>
      <c r="K173" s="36"/>
      <c r="L173" s="37" t="e">
        <f>IF(#REF!=100%,C173,"")</f>
        <v>#REF!</v>
      </c>
      <c r="M173" s="36" t="e">
        <f>IF(L173="","",1)</f>
        <v>#REF!</v>
      </c>
      <c r="N173" s="36"/>
      <c r="O173" s="36"/>
      <c r="P173" s="36"/>
    </row>
    <row r="174" spans="1:16" ht="25.5" x14ac:dyDescent="0.25">
      <c r="A174" s="41">
        <v>43</v>
      </c>
      <c r="B174" s="21" t="s">
        <v>169</v>
      </c>
      <c r="C174" s="121">
        <v>0.65</v>
      </c>
      <c r="D174" s="41" t="s">
        <v>170</v>
      </c>
      <c r="E174" s="41" t="s">
        <v>110</v>
      </c>
      <c r="F174" s="244">
        <v>0.1</v>
      </c>
      <c r="G174" s="184" t="s">
        <v>141</v>
      </c>
      <c r="H174" s="184" t="s">
        <v>148</v>
      </c>
      <c r="I174" s="25" t="s">
        <v>115</v>
      </c>
      <c r="J174" s="35"/>
      <c r="K174" s="36"/>
      <c r="L174" s="37"/>
      <c r="M174" s="36"/>
      <c r="N174" s="36"/>
      <c r="O174" s="36"/>
      <c r="P174" s="36"/>
    </row>
    <row r="175" spans="1:16" ht="25.5" x14ac:dyDescent="0.25">
      <c r="A175" s="41">
        <v>44</v>
      </c>
      <c r="B175" s="24" t="s">
        <v>171</v>
      </c>
      <c r="C175" s="121">
        <v>0.8</v>
      </c>
      <c r="D175" s="41" t="s">
        <v>170</v>
      </c>
      <c r="E175" s="41" t="s">
        <v>110</v>
      </c>
      <c r="F175" s="244">
        <v>0.1</v>
      </c>
      <c r="G175" s="184" t="s">
        <v>141</v>
      </c>
      <c r="H175" s="184" t="s">
        <v>148</v>
      </c>
      <c r="I175" s="25" t="s">
        <v>115</v>
      </c>
      <c r="J175" s="35"/>
      <c r="K175" s="36"/>
      <c r="L175" s="37"/>
      <c r="M175" s="36"/>
      <c r="N175" s="36"/>
      <c r="O175" s="36"/>
      <c r="P175" s="36"/>
    </row>
    <row r="176" spans="1:16" ht="38.25" x14ac:dyDescent="0.25">
      <c r="A176" s="41">
        <v>45</v>
      </c>
      <c r="B176" s="24" t="s">
        <v>172</v>
      </c>
      <c r="C176" s="121">
        <v>0.35</v>
      </c>
      <c r="D176" s="41" t="s">
        <v>170</v>
      </c>
      <c r="E176" s="41" t="s">
        <v>110</v>
      </c>
      <c r="F176" s="244">
        <v>0.1</v>
      </c>
      <c r="G176" s="184" t="s">
        <v>141</v>
      </c>
      <c r="H176" s="184" t="s">
        <v>148</v>
      </c>
      <c r="I176" s="25" t="s">
        <v>115</v>
      </c>
      <c r="J176" s="35"/>
      <c r="K176" s="36"/>
      <c r="L176" s="37"/>
      <c r="M176" s="36"/>
      <c r="N176" s="36"/>
      <c r="O176" s="36"/>
      <c r="P176" s="36"/>
    </row>
    <row r="177" spans="1:16" ht="25.5" x14ac:dyDescent="0.25">
      <c r="A177" s="41">
        <v>46</v>
      </c>
      <c r="B177" s="28" t="s">
        <v>173</v>
      </c>
      <c r="C177" s="121">
        <v>0.85</v>
      </c>
      <c r="D177" s="41" t="s">
        <v>109</v>
      </c>
      <c r="E177" s="41" t="s">
        <v>110</v>
      </c>
      <c r="F177" s="244">
        <v>0.85</v>
      </c>
      <c r="G177" s="184" t="s">
        <v>105</v>
      </c>
      <c r="H177" s="184" t="s">
        <v>106</v>
      </c>
      <c r="I177" s="184" t="s">
        <v>107</v>
      </c>
      <c r="J177" s="38"/>
      <c r="K177" s="36"/>
      <c r="L177" s="37" t="e">
        <f>IF(#REF!=100%,C177,"")</f>
        <v>#REF!</v>
      </c>
      <c r="M177" s="36" t="e">
        <f t="shared" ref="M177:M182" si="5">IF(L177="","",1)</f>
        <v>#REF!</v>
      </c>
      <c r="N177" s="36"/>
      <c r="O177" s="36"/>
      <c r="P177" s="36"/>
    </row>
    <row r="178" spans="1:16" ht="25.5" x14ac:dyDescent="0.25">
      <c r="A178" s="41">
        <v>47</v>
      </c>
      <c r="B178" s="28" t="s">
        <v>174</v>
      </c>
      <c r="C178" s="121">
        <v>0.8</v>
      </c>
      <c r="D178" s="41" t="s">
        <v>109</v>
      </c>
      <c r="E178" s="41" t="s">
        <v>110</v>
      </c>
      <c r="F178" s="244">
        <v>0.4</v>
      </c>
      <c r="G178" s="184" t="s">
        <v>105</v>
      </c>
      <c r="H178" s="184" t="s">
        <v>106</v>
      </c>
      <c r="I178" s="184" t="s">
        <v>107</v>
      </c>
      <c r="J178" s="38"/>
      <c r="K178" s="36"/>
      <c r="L178" s="37" t="e">
        <f>IF(#REF!=100%,C178,"")</f>
        <v>#REF!</v>
      </c>
      <c r="M178" s="36" t="e">
        <f t="shared" si="5"/>
        <v>#REF!</v>
      </c>
      <c r="N178" s="36"/>
      <c r="O178" s="36"/>
      <c r="P178" s="36"/>
    </row>
    <row r="179" spans="1:16" ht="25.5" x14ac:dyDescent="0.25">
      <c r="A179" s="41">
        <v>48</v>
      </c>
      <c r="B179" s="28" t="s">
        <v>175</v>
      </c>
      <c r="C179" s="121">
        <v>0.3</v>
      </c>
      <c r="D179" s="41" t="s">
        <v>109</v>
      </c>
      <c r="E179" s="41" t="s">
        <v>110</v>
      </c>
      <c r="F179" s="244">
        <v>0.6</v>
      </c>
      <c r="G179" s="184" t="s">
        <v>105</v>
      </c>
      <c r="H179" s="184" t="s">
        <v>106</v>
      </c>
      <c r="I179" s="184" t="s">
        <v>107</v>
      </c>
      <c r="J179" s="38"/>
      <c r="K179" s="36"/>
      <c r="L179" s="37" t="e">
        <f>IF(#REF!=100%,C179,"")</f>
        <v>#REF!</v>
      </c>
      <c r="M179" s="36" t="e">
        <f t="shared" si="5"/>
        <v>#REF!</v>
      </c>
      <c r="N179" s="36"/>
      <c r="O179" s="36"/>
      <c r="P179" s="36"/>
    </row>
    <row r="180" spans="1:16" ht="25.5" x14ac:dyDescent="0.25">
      <c r="A180" s="41">
        <v>49</v>
      </c>
      <c r="B180" s="198" t="s">
        <v>176</v>
      </c>
      <c r="C180" s="112">
        <v>0.6</v>
      </c>
      <c r="D180" s="247" t="s">
        <v>109</v>
      </c>
      <c r="E180" s="247" t="s">
        <v>110</v>
      </c>
      <c r="F180" s="248">
        <v>1</v>
      </c>
      <c r="G180" s="197" t="s">
        <v>105</v>
      </c>
      <c r="H180" s="197" t="s">
        <v>106</v>
      </c>
      <c r="I180" s="197" t="s">
        <v>107</v>
      </c>
      <c r="J180" s="35"/>
      <c r="K180" s="36"/>
      <c r="L180" s="37" t="e">
        <f>IF(#REF!=100%,C180,"")</f>
        <v>#REF!</v>
      </c>
      <c r="M180" s="36" t="e">
        <f t="shared" si="5"/>
        <v>#REF!</v>
      </c>
      <c r="N180" s="36"/>
      <c r="O180" s="36"/>
      <c r="P180" s="36"/>
    </row>
    <row r="181" spans="1:16" ht="25.5" x14ac:dyDescent="0.25">
      <c r="A181" s="41">
        <v>50</v>
      </c>
      <c r="B181" s="195" t="s">
        <v>511</v>
      </c>
      <c r="C181" s="65">
        <v>4.1100000000000003</v>
      </c>
      <c r="D181" s="285" t="s">
        <v>4</v>
      </c>
      <c r="E181" s="286"/>
      <c r="F181" s="287"/>
      <c r="G181" s="192" t="s">
        <v>136</v>
      </c>
      <c r="H181" s="196" t="s">
        <v>137</v>
      </c>
      <c r="I181" s="194" t="s">
        <v>115</v>
      </c>
      <c r="J181" s="35"/>
      <c r="K181" s="36"/>
      <c r="L181" s="37" t="e">
        <f>IF(#REF!=100%,C181,"")</f>
        <v>#REF!</v>
      </c>
      <c r="M181" s="36" t="e">
        <f t="shared" si="5"/>
        <v>#REF!</v>
      </c>
      <c r="N181" s="36"/>
      <c r="O181" s="36"/>
      <c r="P181" s="36"/>
    </row>
    <row r="182" spans="1:16" ht="25.5" x14ac:dyDescent="0.25">
      <c r="A182" s="41">
        <v>51</v>
      </c>
      <c r="B182" s="195" t="s">
        <v>512</v>
      </c>
      <c r="C182" s="65">
        <v>3.34</v>
      </c>
      <c r="D182" s="285" t="s">
        <v>4</v>
      </c>
      <c r="E182" s="286"/>
      <c r="F182" s="287"/>
      <c r="G182" s="192" t="s">
        <v>136</v>
      </c>
      <c r="H182" s="196" t="s">
        <v>137</v>
      </c>
      <c r="I182" s="194" t="s">
        <v>115</v>
      </c>
      <c r="J182" s="35"/>
      <c r="K182" s="36"/>
      <c r="L182" s="37" t="e">
        <f>IF(#REF!=100%,C182,"")</f>
        <v>#REF!</v>
      </c>
      <c r="M182" s="36" t="e">
        <f t="shared" si="5"/>
        <v>#REF!</v>
      </c>
      <c r="N182" s="36"/>
      <c r="O182" s="36"/>
      <c r="P182" s="36"/>
    </row>
    <row r="183" spans="1:16" ht="18.75" customHeight="1" x14ac:dyDescent="0.25">
      <c r="A183" s="40" t="s">
        <v>164</v>
      </c>
      <c r="B183" s="24"/>
      <c r="C183" s="25"/>
      <c r="D183" s="246"/>
      <c r="E183" s="41"/>
      <c r="F183" s="244"/>
      <c r="G183" s="41"/>
      <c r="H183" s="184"/>
      <c r="I183" s="184"/>
      <c r="J183" s="38"/>
      <c r="K183" s="36"/>
      <c r="L183" s="37"/>
      <c r="M183" s="36"/>
      <c r="N183" s="36"/>
      <c r="O183" s="36"/>
      <c r="P183" s="36"/>
    </row>
    <row r="184" spans="1:16" ht="51" x14ac:dyDescent="0.25">
      <c r="A184" s="41">
        <v>52</v>
      </c>
      <c r="B184" s="24" t="s">
        <v>177</v>
      </c>
      <c r="C184" s="121">
        <f>670/1000</f>
        <v>0.67</v>
      </c>
      <c r="D184" s="41" t="s">
        <v>103</v>
      </c>
      <c r="E184" s="41" t="s">
        <v>110</v>
      </c>
      <c r="F184" s="244">
        <v>0.4</v>
      </c>
      <c r="G184" s="184" t="s">
        <v>513</v>
      </c>
      <c r="H184" s="184" t="s">
        <v>178</v>
      </c>
      <c r="I184" s="184" t="s">
        <v>107</v>
      </c>
      <c r="J184" s="36"/>
      <c r="K184" s="36"/>
      <c r="L184" s="37" t="e">
        <f>IF(#REF!=100%,C184,"")</f>
        <v>#REF!</v>
      </c>
      <c r="M184" s="36" t="e">
        <f>IF(L184="","",1)</f>
        <v>#REF!</v>
      </c>
      <c r="N184" s="36"/>
      <c r="O184" s="36"/>
      <c r="P184" s="36"/>
    </row>
    <row r="185" spans="1:16" ht="51" x14ac:dyDescent="0.25">
      <c r="A185" s="41">
        <v>53</v>
      </c>
      <c r="B185" s="24" t="s">
        <v>179</v>
      </c>
      <c r="C185" s="121">
        <f>354/1000</f>
        <v>0.35399999999999998</v>
      </c>
      <c r="D185" s="41" t="s">
        <v>109</v>
      </c>
      <c r="E185" s="41" t="s">
        <v>38</v>
      </c>
      <c r="F185" s="244">
        <v>0.4</v>
      </c>
      <c r="G185" s="184" t="s">
        <v>513</v>
      </c>
      <c r="H185" s="184" t="s">
        <v>178</v>
      </c>
      <c r="I185" s="184" t="s">
        <v>107</v>
      </c>
      <c r="J185" s="35">
        <f>C185</f>
        <v>0.35399999999999998</v>
      </c>
      <c r="K185" s="36">
        <v>1</v>
      </c>
      <c r="L185" s="37" t="e">
        <f>IF(#REF!=100%,C185,"")</f>
        <v>#REF!</v>
      </c>
      <c r="M185" s="36" t="e">
        <f>IF(L185="","",1)</f>
        <v>#REF!</v>
      </c>
      <c r="N185" s="36"/>
      <c r="O185" s="36"/>
      <c r="P185" s="36"/>
    </row>
    <row r="186" spans="1:16" ht="51" x14ac:dyDescent="0.25">
      <c r="A186" s="41">
        <f t="shared" ref="A186:A208" si="6">A185+1</f>
        <v>54</v>
      </c>
      <c r="B186" s="24" t="s">
        <v>180</v>
      </c>
      <c r="C186" s="121">
        <f>328/1000</f>
        <v>0.32800000000000001</v>
      </c>
      <c r="D186" s="41" t="s">
        <v>103</v>
      </c>
      <c r="E186" s="41" t="s">
        <v>110</v>
      </c>
      <c r="F186" s="244">
        <v>0.02</v>
      </c>
      <c r="G186" s="184" t="s">
        <v>513</v>
      </c>
      <c r="H186" s="184" t="s">
        <v>178</v>
      </c>
      <c r="I186" s="184" t="s">
        <v>107</v>
      </c>
      <c r="J186" s="35"/>
      <c r="K186" s="36"/>
      <c r="L186" s="37" t="e">
        <f>IF(#REF!=100%,C186,"")</f>
        <v>#REF!</v>
      </c>
      <c r="M186" s="36" t="e">
        <f>IF(L186="","",1)</f>
        <v>#REF!</v>
      </c>
      <c r="N186" s="36"/>
      <c r="O186" s="36"/>
      <c r="P186" s="36"/>
    </row>
    <row r="187" spans="1:16" ht="51" x14ac:dyDescent="0.25">
      <c r="A187" s="41">
        <f t="shared" si="6"/>
        <v>55</v>
      </c>
      <c r="B187" s="24" t="s">
        <v>181</v>
      </c>
      <c r="C187" s="121">
        <f>400/1000</f>
        <v>0.4</v>
      </c>
      <c r="D187" s="41" t="s">
        <v>103</v>
      </c>
      <c r="E187" s="41" t="s">
        <v>110</v>
      </c>
      <c r="F187" s="244">
        <v>0.02</v>
      </c>
      <c r="G187" s="184" t="s">
        <v>513</v>
      </c>
      <c r="H187" s="184" t="s">
        <v>178</v>
      </c>
      <c r="I187" s="184" t="s">
        <v>107</v>
      </c>
      <c r="J187" s="35"/>
      <c r="K187" s="36"/>
      <c r="L187" s="37"/>
      <c r="M187" s="36"/>
      <c r="N187" s="36"/>
      <c r="O187" s="36"/>
      <c r="P187" s="36"/>
    </row>
    <row r="188" spans="1:16" ht="51" x14ac:dyDescent="0.25">
      <c r="A188" s="41">
        <f t="shared" si="6"/>
        <v>56</v>
      </c>
      <c r="B188" s="24" t="s">
        <v>182</v>
      </c>
      <c r="C188" s="121">
        <f>610/1000</f>
        <v>0.61</v>
      </c>
      <c r="D188" s="41" t="s">
        <v>103</v>
      </c>
      <c r="E188" s="41" t="s">
        <v>110</v>
      </c>
      <c r="F188" s="244">
        <v>0.02</v>
      </c>
      <c r="G188" s="184" t="s">
        <v>513</v>
      </c>
      <c r="H188" s="184" t="s">
        <v>178</v>
      </c>
      <c r="I188" s="184" t="s">
        <v>107</v>
      </c>
      <c r="J188" s="35"/>
      <c r="K188" s="36"/>
      <c r="L188" s="37"/>
      <c r="M188" s="36"/>
      <c r="N188" s="36"/>
      <c r="O188" s="36"/>
      <c r="P188" s="36"/>
    </row>
    <row r="189" spans="1:16" ht="51" x14ac:dyDescent="0.25">
      <c r="A189" s="41">
        <f t="shared" si="6"/>
        <v>57</v>
      </c>
      <c r="B189" s="24" t="s">
        <v>183</v>
      </c>
      <c r="C189" s="116">
        <v>2.5</v>
      </c>
      <c r="D189" s="41" t="s">
        <v>109</v>
      </c>
      <c r="E189" s="41" t="s">
        <v>38</v>
      </c>
      <c r="F189" s="244">
        <v>0.3</v>
      </c>
      <c r="G189" s="184" t="s">
        <v>513</v>
      </c>
      <c r="H189" s="184" t="s">
        <v>178</v>
      </c>
      <c r="I189" s="184" t="s">
        <v>107</v>
      </c>
      <c r="J189" s="35"/>
      <c r="K189" s="36"/>
      <c r="L189" s="37"/>
      <c r="M189" s="36"/>
      <c r="N189" s="36"/>
      <c r="O189" s="36"/>
      <c r="P189" s="36"/>
    </row>
    <row r="190" spans="1:16" ht="51" x14ac:dyDescent="0.25">
      <c r="A190" s="41">
        <f t="shared" si="6"/>
        <v>58</v>
      </c>
      <c r="B190" s="24" t="s">
        <v>184</v>
      </c>
      <c r="C190" s="116">
        <v>1.5</v>
      </c>
      <c r="D190" s="41" t="s">
        <v>109</v>
      </c>
      <c r="E190" s="41" t="s">
        <v>38</v>
      </c>
      <c r="F190" s="244">
        <v>0.55000000000000004</v>
      </c>
      <c r="G190" s="184" t="s">
        <v>513</v>
      </c>
      <c r="H190" s="184" t="s">
        <v>178</v>
      </c>
      <c r="I190" s="184" t="s">
        <v>107</v>
      </c>
      <c r="J190" s="38"/>
      <c r="K190" s="36"/>
      <c r="L190" s="37" t="e">
        <f>IF(#REF!=100%,C190,"")</f>
        <v>#REF!</v>
      </c>
      <c r="M190" s="36" t="e">
        <f>IF(L190="","",1)</f>
        <v>#REF!</v>
      </c>
      <c r="N190" s="36"/>
      <c r="O190" s="36"/>
      <c r="P190" s="36"/>
    </row>
    <row r="191" spans="1:16" ht="51" x14ac:dyDescent="0.25">
      <c r="A191" s="41">
        <f>A190+1</f>
        <v>59</v>
      </c>
      <c r="B191" s="24" t="s">
        <v>185</v>
      </c>
      <c r="C191" s="121">
        <v>1.6</v>
      </c>
      <c r="D191" s="41" t="s">
        <v>109</v>
      </c>
      <c r="E191" s="41" t="s">
        <v>38</v>
      </c>
      <c r="F191" s="244">
        <v>0.2</v>
      </c>
      <c r="G191" s="184" t="s">
        <v>513</v>
      </c>
      <c r="H191" s="184" t="s">
        <v>178</v>
      </c>
      <c r="I191" s="184" t="s">
        <v>107</v>
      </c>
      <c r="J191" s="35"/>
      <c r="K191" s="36"/>
      <c r="L191" s="37" t="e">
        <f>IF(#REF!=100%,C191,"")</f>
        <v>#REF!</v>
      </c>
      <c r="M191" s="36" t="e">
        <f>IF(L191="","",1)</f>
        <v>#REF!</v>
      </c>
      <c r="N191" s="36"/>
      <c r="O191" s="36"/>
      <c r="P191" s="36"/>
    </row>
    <row r="192" spans="1:16" ht="51" x14ac:dyDescent="0.25">
      <c r="A192" s="41">
        <f t="shared" si="6"/>
        <v>60</v>
      </c>
      <c r="B192" s="24" t="s">
        <v>186</v>
      </c>
      <c r="C192" s="121">
        <f>630/1000</f>
        <v>0.63</v>
      </c>
      <c r="D192" s="41" t="s">
        <v>103</v>
      </c>
      <c r="E192" s="41" t="s">
        <v>110</v>
      </c>
      <c r="F192" s="244">
        <v>0.1</v>
      </c>
      <c r="G192" s="184" t="s">
        <v>513</v>
      </c>
      <c r="H192" s="184" t="s">
        <v>178</v>
      </c>
      <c r="I192" s="184" t="s">
        <v>107</v>
      </c>
      <c r="J192" s="36"/>
      <c r="K192" s="36"/>
      <c r="L192" s="36"/>
      <c r="M192" s="36"/>
      <c r="N192" s="36"/>
      <c r="O192" s="36"/>
      <c r="P192" s="36"/>
    </row>
    <row r="193" spans="1:16" ht="51" x14ac:dyDescent="0.25">
      <c r="A193" s="41">
        <f t="shared" si="6"/>
        <v>61</v>
      </c>
      <c r="B193" s="24" t="s">
        <v>187</v>
      </c>
      <c r="C193" s="121">
        <f>590/1000</f>
        <v>0.59</v>
      </c>
      <c r="D193" s="41" t="s">
        <v>103</v>
      </c>
      <c r="E193" s="41" t="s">
        <v>110</v>
      </c>
      <c r="F193" s="244">
        <v>0.1</v>
      </c>
      <c r="G193" s="184" t="s">
        <v>513</v>
      </c>
      <c r="H193" s="184" t="s">
        <v>178</v>
      </c>
      <c r="I193" s="184" t="s">
        <v>107</v>
      </c>
      <c r="J193" s="36"/>
      <c r="K193" s="36"/>
      <c r="L193" s="36"/>
      <c r="M193" s="36"/>
      <c r="N193" s="36"/>
      <c r="O193" s="36"/>
      <c r="P193" s="36"/>
    </row>
    <row r="194" spans="1:16" ht="51" x14ac:dyDescent="0.25">
      <c r="A194" s="41">
        <f t="shared" si="6"/>
        <v>62</v>
      </c>
      <c r="B194" s="24" t="s">
        <v>188</v>
      </c>
      <c r="C194" s="121">
        <f>334/1000</f>
        <v>0.33400000000000002</v>
      </c>
      <c r="D194" s="41" t="s">
        <v>103</v>
      </c>
      <c r="E194" s="41" t="s">
        <v>110</v>
      </c>
      <c r="F194" s="244">
        <v>0.1</v>
      </c>
      <c r="G194" s="184" t="s">
        <v>513</v>
      </c>
      <c r="H194" s="184" t="s">
        <v>178</v>
      </c>
      <c r="I194" s="184" t="s">
        <v>107</v>
      </c>
      <c r="J194" s="36"/>
      <c r="K194" s="36"/>
      <c r="L194" s="36"/>
      <c r="M194" s="36"/>
      <c r="N194" s="36"/>
      <c r="O194" s="36"/>
      <c r="P194" s="36"/>
    </row>
    <row r="195" spans="1:16" ht="51" x14ac:dyDescent="0.25">
      <c r="A195" s="41">
        <f t="shared" si="6"/>
        <v>63</v>
      </c>
      <c r="B195" s="24" t="s">
        <v>189</v>
      </c>
      <c r="C195" s="121">
        <f>460/1000</f>
        <v>0.46</v>
      </c>
      <c r="D195" s="41" t="s">
        <v>109</v>
      </c>
      <c r="E195" s="41" t="s">
        <v>38</v>
      </c>
      <c r="F195" s="244">
        <v>0.1</v>
      </c>
      <c r="G195" s="184" t="s">
        <v>513</v>
      </c>
      <c r="H195" s="184" t="s">
        <v>178</v>
      </c>
      <c r="I195" s="184" t="s">
        <v>107</v>
      </c>
      <c r="J195" s="36"/>
      <c r="K195" s="36"/>
      <c r="L195" s="36"/>
      <c r="M195" s="36"/>
      <c r="N195" s="36"/>
      <c r="O195" s="36"/>
      <c r="P195" s="36"/>
    </row>
    <row r="196" spans="1:16" ht="51" x14ac:dyDescent="0.25">
      <c r="A196" s="41">
        <f t="shared" si="6"/>
        <v>64</v>
      </c>
      <c r="B196" s="24" t="s">
        <v>190</v>
      </c>
      <c r="C196" s="121">
        <f>380/1000</f>
        <v>0.38</v>
      </c>
      <c r="D196" s="41" t="s">
        <v>103</v>
      </c>
      <c r="E196" s="41" t="s">
        <v>110</v>
      </c>
      <c r="F196" s="244">
        <v>0.1</v>
      </c>
      <c r="G196" s="184" t="s">
        <v>513</v>
      </c>
      <c r="H196" s="184" t="s">
        <v>178</v>
      </c>
      <c r="I196" s="184" t="s">
        <v>107</v>
      </c>
      <c r="J196" s="36"/>
      <c r="K196" s="36"/>
      <c r="L196" s="36"/>
      <c r="M196" s="36"/>
      <c r="N196" s="36"/>
      <c r="O196" s="36"/>
      <c r="P196" s="36"/>
    </row>
    <row r="197" spans="1:16" ht="51" x14ac:dyDescent="0.25">
      <c r="A197" s="41">
        <f t="shared" si="6"/>
        <v>65</v>
      </c>
      <c r="B197" s="24" t="s">
        <v>191</v>
      </c>
      <c r="C197" s="121">
        <f>270/1000</f>
        <v>0.27</v>
      </c>
      <c r="D197" s="41" t="s">
        <v>103</v>
      </c>
      <c r="E197" s="41" t="s">
        <v>110</v>
      </c>
      <c r="F197" s="244">
        <v>0.1</v>
      </c>
      <c r="G197" s="184" t="s">
        <v>513</v>
      </c>
      <c r="H197" s="184" t="s">
        <v>178</v>
      </c>
      <c r="I197" s="184" t="s">
        <v>107</v>
      </c>
      <c r="J197" s="36"/>
      <c r="K197" s="36"/>
      <c r="L197" s="36"/>
      <c r="M197" s="36"/>
      <c r="N197" s="36"/>
      <c r="O197" s="36"/>
      <c r="P197" s="36"/>
    </row>
    <row r="198" spans="1:16" ht="51" x14ac:dyDescent="0.25">
      <c r="A198" s="41">
        <f t="shared" si="6"/>
        <v>66</v>
      </c>
      <c r="B198" s="24" t="s">
        <v>192</v>
      </c>
      <c r="C198" s="25">
        <v>2.9</v>
      </c>
      <c r="D198" s="41" t="s">
        <v>103</v>
      </c>
      <c r="E198" s="41" t="s">
        <v>110</v>
      </c>
      <c r="F198" s="244">
        <v>0.9</v>
      </c>
      <c r="G198" s="184" t="s">
        <v>513</v>
      </c>
      <c r="H198" s="184" t="s">
        <v>178</v>
      </c>
      <c r="I198" s="184" t="s">
        <v>107</v>
      </c>
      <c r="J198" s="36"/>
      <c r="K198" s="36"/>
      <c r="L198" s="36"/>
      <c r="M198" s="36"/>
      <c r="N198" s="36"/>
      <c r="O198" s="36"/>
      <c r="P198" s="36"/>
    </row>
    <row r="199" spans="1:16" ht="51" x14ac:dyDescent="0.25">
      <c r="A199" s="247">
        <f t="shared" si="6"/>
        <v>67</v>
      </c>
      <c r="B199" s="198" t="s">
        <v>193</v>
      </c>
      <c r="C199" s="199">
        <f>790/1000</f>
        <v>0.79</v>
      </c>
      <c r="D199" s="247" t="s">
        <v>109</v>
      </c>
      <c r="E199" s="247" t="s">
        <v>38</v>
      </c>
      <c r="F199" s="248">
        <v>1</v>
      </c>
      <c r="G199" s="197" t="s">
        <v>513</v>
      </c>
      <c r="H199" s="197" t="s">
        <v>178</v>
      </c>
      <c r="I199" s="197" t="s">
        <v>107</v>
      </c>
      <c r="J199" s="36"/>
      <c r="K199" s="36"/>
      <c r="L199" s="36"/>
      <c r="M199" s="36"/>
      <c r="N199" s="36"/>
      <c r="O199" s="36"/>
      <c r="P199" s="36"/>
    </row>
    <row r="200" spans="1:16" ht="51" x14ac:dyDescent="0.25">
      <c r="A200" s="41">
        <f t="shared" si="6"/>
        <v>68</v>
      </c>
      <c r="B200" s="24" t="s">
        <v>194</v>
      </c>
      <c r="C200" s="25">
        <f>690/1000</f>
        <v>0.69</v>
      </c>
      <c r="D200" s="41" t="s">
        <v>109</v>
      </c>
      <c r="E200" s="41" t="s">
        <v>38</v>
      </c>
      <c r="F200" s="244">
        <v>0.9</v>
      </c>
      <c r="G200" s="184" t="s">
        <v>513</v>
      </c>
      <c r="H200" s="184" t="s">
        <v>178</v>
      </c>
      <c r="I200" s="184" t="s">
        <v>107</v>
      </c>
      <c r="J200" s="36"/>
      <c r="K200" s="36"/>
      <c r="L200" s="36"/>
      <c r="M200" s="36"/>
      <c r="N200" s="36"/>
      <c r="O200" s="36"/>
      <c r="P200" s="36"/>
    </row>
    <row r="201" spans="1:16" ht="51" x14ac:dyDescent="0.25">
      <c r="A201" s="41">
        <f t="shared" si="6"/>
        <v>69</v>
      </c>
      <c r="B201" s="24" t="s">
        <v>195</v>
      </c>
      <c r="C201" s="25">
        <f>2890/1000</f>
        <v>2.89</v>
      </c>
      <c r="D201" s="41" t="s">
        <v>196</v>
      </c>
      <c r="E201" s="41" t="s">
        <v>110</v>
      </c>
      <c r="F201" s="244">
        <v>0.9</v>
      </c>
      <c r="G201" s="184" t="s">
        <v>513</v>
      </c>
      <c r="H201" s="184" t="s">
        <v>178</v>
      </c>
      <c r="I201" s="184" t="s">
        <v>107</v>
      </c>
      <c r="J201" s="36"/>
      <c r="K201" s="36"/>
      <c r="L201" s="36"/>
      <c r="M201" s="36"/>
      <c r="N201" s="36"/>
      <c r="O201" s="36"/>
      <c r="P201" s="36"/>
    </row>
    <row r="202" spans="1:16" ht="51" x14ac:dyDescent="0.25">
      <c r="A202" s="249">
        <f t="shared" si="6"/>
        <v>70</v>
      </c>
      <c r="B202" s="195" t="s">
        <v>197</v>
      </c>
      <c r="C202" s="65">
        <v>1.1299999999999999</v>
      </c>
      <c r="D202" s="285" t="s">
        <v>514</v>
      </c>
      <c r="E202" s="286"/>
      <c r="F202" s="287"/>
      <c r="G202" s="192" t="s">
        <v>513</v>
      </c>
      <c r="H202" s="192" t="s">
        <v>178</v>
      </c>
      <c r="I202" s="192" t="s">
        <v>107</v>
      </c>
      <c r="J202" s="36"/>
      <c r="K202" s="36"/>
      <c r="L202" s="36"/>
      <c r="M202" s="36"/>
      <c r="N202" s="36"/>
      <c r="O202" s="36"/>
      <c r="P202" s="36"/>
    </row>
    <row r="203" spans="1:16" ht="51" x14ac:dyDescent="0.25">
      <c r="A203" s="41">
        <f t="shared" si="6"/>
        <v>71</v>
      </c>
      <c r="B203" s="24" t="s">
        <v>198</v>
      </c>
      <c r="C203" s="25">
        <v>3.14</v>
      </c>
      <c r="D203" s="41" t="s">
        <v>199</v>
      </c>
      <c r="E203" s="41" t="s">
        <v>110</v>
      </c>
      <c r="F203" s="244">
        <v>0.85</v>
      </c>
      <c r="G203" s="184" t="s">
        <v>513</v>
      </c>
      <c r="H203" s="184" t="s">
        <v>178</v>
      </c>
      <c r="I203" s="184" t="s">
        <v>107</v>
      </c>
      <c r="J203" s="36"/>
      <c r="K203" s="36"/>
      <c r="L203" s="36"/>
      <c r="M203" s="36"/>
      <c r="N203" s="36"/>
      <c r="O203" s="36"/>
      <c r="P203" s="36"/>
    </row>
    <row r="204" spans="1:16" ht="51" x14ac:dyDescent="0.25">
      <c r="A204" s="41">
        <f t="shared" si="6"/>
        <v>72</v>
      </c>
      <c r="B204" s="24" t="s">
        <v>200</v>
      </c>
      <c r="C204" s="121">
        <f>1470/1000</f>
        <v>1.47</v>
      </c>
      <c r="D204" s="41" t="s">
        <v>103</v>
      </c>
      <c r="E204" s="41" t="s">
        <v>110</v>
      </c>
      <c r="F204" s="244">
        <v>0.6</v>
      </c>
      <c r="G204" s="184" t="s">
        <v>513</v>
      </c>
      <c r="H204" s="184" t="s">
        <v>178</v>
      </c>
      <c r="I204" s="184" t="s">
        <v>107</v>
      </c>
      <c r="J204" s="36"/>
      <c r="K204" s="36"/>
      <c r="L204" s="36"/>
      <c r="M204" s="36"/>
      <c r="N204" s="36"/>
      <c r="O204" s="36"/>
      <c r="P204" s="36"/>
    </row>
    <row r="205" spans="1:16" ht="25.5" x14ac:dyDescent="0.25">
      <c r="A205" s="41">
        <f t="shared" si="6"/>
        <v>73</v>
      </c>
      <c r="B205" s="24" t="s">
        <v>201</v>
      </c>
      <c r="C205" s="25">
        <v>2.2000000000000002</v>
      </c>
      <c r="D205" s="41" t="s">
        <v>202</v>
      </c>
      <c r="E205" s="41" t="s">
        <v>38</v>
      </c>
      <c r="F205" s="244">
        <v>0.85</v>
      </c>
      <c r="G205" s="184" t="s">
        <v>203</v>
      </c>
      <c r="H205" s="184" t="s">
        <v>204</v>
      </c>
      <c r="I205" s="184" t="s">
        <v>107</v>
      </c>
      <c r="J205" s="36"/>
      <c r="K205" s="36"/>
      <c r="L205" s="36"/>
      <c r="M205" s="36"/>
      <c r="N205" s="36"/>
      <c r="O205" s="36"/>
      <c r="P205" s="36"/>
    </row>
    <row r="206" spans="1:16" ht="25.5" x14ac:dyDescent="0.25">
      <c r="A206" s="41">
        <f t="shared" si="6"/>
        <v>74</v>
      </c>
      <c r="B206" s="24" t="s">
        <v>205</v>
      </c>
      <c r="C206" s="25">
        <v>4</v>
      </c>
      <c r="D206" s="184" t="s">
        <v>202</v>
      </c>
      <c r="E206" s="184" t="s">
        <v>38</v>
      </c>
      <c r="F206" s="185">
        <v>0.5</v>
      </c>
      <c r="G206" s="184" t="s">
        <v>203</v>
      </c>
      <c r="H206" s="184" t="s">
        <v>204</v>
      </c>
      <c r="I206" s="184" t="s">
        <v>107</v>
      </c>
      <c r="J206" s="36"/>
      <c r="K206" s="36"/>
      <c r="L206" s="36"/>
      <c r="M206" s="36"/>
      <c r="N206" s="36"/>
      <c r="O206" s="36"/>
      <c r="P206" s="36"/>
    </row>
    <row r="207" spans="1:16" ht="25.5" x14ac:dyDescent="0.25">
      <c r="A207" s="41">
        <f t="shared" si="6"/>
        <v>75</v>
      </c>
      <c r="B207" s="24" t="s">
        <v>206</v>
      </c>
      <c r="C207" s="25">
        <v>2.75</v>
      </c>
      <c r="D207" s="184" t="s">
        <v>202</v>
      </c>
      <c r="E207" s="184" t="s">
        <v>38</v>
      </c>
      <c r="F207" s="185">
        <v>0.85</v>
      </c>
      <c r="G207" s="184" t="s">
        <v>203</v>
      </c>
      <c r="H207" s="184" t="s">
        <v>204</v>
      </c>
      <c r="I207" s="184" t="s">
        <v>107</v>
      </c>
      <c r="J207" s="36"/>
      <c r="K207" s="36"/>
      <c r="L207" s="36"/>
      <c r="M207" s="36"/>
      <c r="N207" s="36"/>
      <c r="O207" s="36"/>
      <c r="P207" s="36"/>
    </row>
    <row r="208" spans="1:16" ht="25.5" x14ac:dyDescent="0.25">
      <c r="A208" s="41">
        <f t="shared" si="6"/>
        <v>76</v>
      </c>
      <c r="B208" s="24" t="s">
        <v>207</v>
      </c>
      <c r="C208" s="25">
        <v>2.1</v>
      </c>
      <c r="D208" s="184" t="s">
        <v>202</v>
      </c>
      <c r="E208" s="184" t="s">
        <v>38</v>
      </c>
      <c r="F208" s="185">
        <v>0.85</v>
      </c>
      <c r="G208" s="184" t="s">
        <v>203</v>
      </c>
      <c r="H208" s="184" t="s">
        <v>204</v>
      </c>
      <c r="I208" s="184" t="s">
        <v>107</v>
      </c>
      <c r="J208" s="36"/>
      <c r="K208" s="36"/>
      <c r="L208" s="36"/>
      <c r="M208" s="36"/>
      <c r="N208" s="36"/>
      <c r="O208" s="36"/>
      <c r="P208" s="36"/>
    </row>
    <row r="209" spans="1:19" x14ac:dyDescent="0.25">
      <c r="A209" s="14"/>
      <c r="B209" s="34"/>
      <c r="C209" s="49"/>
      <c r="D209" s="14"/>
      <c r="E209" s="14"/>
      <c r="F209" s="14"/>
      <c r="G209" s="15"/>
      <c r="H209" s="15"/>
      <c r="I209" s="15"/>
      <c r="J209" s="17"/>
      <c r="K209" s="17"/>
      <c r="L209" s="17"/>
      <c r="M209" s="17"/>
      <c r="N209" s="17"/>
      <c r="O209" s="17"/>
      <c r="P209" s="17"/>
    </row>
    <row r="210" spans="1:19" s="118" customFormat="1" ht="18.75" x14ac:dyDescent="0.25">
      <c r="A210" s="294" t="s">
        <v>328</v>
      </c>
      <c r="B210" s="295"/>
      <c r="C210" s="295"/>
      <c r="D210" s="295"/>
      <c r="E210" s="295"/>
      <c r="F210" s="295"/>
      <c r="G210" s="295"/>
      <c r="H210" s="295"/>
      <c r="I210" s="296"/>
      <c r="J210" s="209">
        <f>C210</f>
        <v>0</v>
      </c>
      <c r="K210" s="118">
        <v>1</v>
      </c>
      <c r="L210" s="210" t="e">
        <f>IF(#REF!=100%,C210,"")</f>
        <v>#REF!</v>
      </c>
      <c r="M210" s="118" t="e">
        <f>IF(L210="","",1)</f>
        <v>#REF!</v>
      </c>
      <c r="R210" s="210"/>
      <c r="S210" s="210"/>
    </row>
    <row r="211" spans="1:19" s="118" customFormat="1" x14ac:dyDescent="0.25">
      <c r="A211" s="33" t="s">
        <v>329</v>
      </c>
      <c r="B211" s="114"/>
      <c r="C211" s="75"/>
      <c r="D211" s="10"/>
      <c r="E211" s="10"/>
      <c r="F211" s="76"/>
      <c r="G211" s="19"/>
      <c r="H211" s="10"/>
      <c r="I211" s="10"/>
      <c r="J211" s="211">
        <f>C211</f>
        <v>0</v>
      </c>
      <c r="K211" s="118">
        <v>1</v>
      </c>
      <c r="L211" s="210" t="e">
        <f>IF(#REF!=100%,C211,"")</f>
        <v>#REF!</v>
      </c>
      <c r="M211" s="118" t="e">
        <f>IF(L211="","",1)</f>
        <v>#REF!</v>
      </c>
      <c r="R211" s="210"/>
      <c r="S211" s="210"/>
    </row>
    <row r="212" spans="1:19" s="118" customFormat="1" x14ac:dyDescent="0.25">
      <c r="A212" s="33" t="s">
        <v>330</v>
      </c>
      <c r="B212" s="114"/>
      <c r="C212" s="23"/>
      <c r="D212" s="10"/>
      <c r="E212" s="10"/>
      <c r="F212" s="76"/>
      <c r="G212" s="19"/>
      <c r="H212" s="10"/>
      <c r="I212" s="10"/>
      <c r="J212" s="211">
        <f>C212</f>
        <v>0</v>
      </c>
      <c r="K212" s="118">
        <v>1</v>
      </c>
      <c r="L212" s="210" t="e">
        <f>IF(#REF!=100%,C212,"")</f>
        <v>#REF!</v>
      </c>
      <c r="M212" s="118" t="e">
        <f>IF(L212="","",1)</f>
        <v>#REF!</v>
      </c>
      <c r="R212" s="210"/>
      <c r="S212" s="210"/>
    </row>
    <row r="213" spans="1:19" s="118" customFormat="1" x14ac:dyDescent="0.25">
      <c r="A213" s="250">
        <v>1</v>
      </c>
      <c r="B213" s="113" t="s">
        <v>331</v>
      </c>
      <c r="C213" s="64">
        <v>0.79</v>
      </c>
      <c r="D213" s="212" t="s">
        <v>332</v>
      </c>
      <c r="E213" s="64" t="s">
        <v>516</v>
      </c>
      <c r="F213" s="241">
        <v>0.95</v>
      </c>
      <c r="G213" s="297" t="s">
        <v>333</v>
      </c>
      <c r="H213" s="297" t="s">
        <v>334</v>
      </c>
      <c r="I213" s="297" t="s">
        <v>335</v>
      </c>
      <c r="J213" s="211"/>
      <c r="L213" s="210"/>
      <c r="R213" s="210"/>
      <c r="S213" s="210"/>
    </row>
    <row r="214" spans="1:19" s="118" customFormat="1" x14ac:dyDescent="0.25">
      <c r="A214" s="250">
        <v>2</v>
      </c>
      <c r="B214" s="113" t="s">
        <v>336</v>
      </c>
      <c r="C214" s="64">
        <v>0.91</v>
      </c>
      <c r="D214" s="212" t="s">
        <v>332</v>
      </c>
      <c r="E214" s="64" t="s">
        <v>516</v>
      </c>
      <c r="F214" s="241">
        <v>0.95</v>
      </c>
      <c r="G214" s="298"/>
      <c r="H214" s="298"/>
      <c r="I214" s="298"/>
      <c r="J214" s="211"/>
      <c r="L214" s="210"/>
      <c r="R214" s="210"/>
      <c r="S214" s="210"/>
    </row>
    <row r="215" spans="1:19" s="118" customFormat="1" x14ac:dyDescent="0.25">
      <c r="A215" s="250">
        <v>3</v>
      </c>
      <c r="B215" s="113" t="s">
        <v>337</v>
      </c>
      <c r="C215" s="64">
        <v>1.2</v>
      </c>
      <c r="D215" s="212" t="s">
        <v>332</v>
      </c>
      <c r="E215" s="64" t="s">
        <v>516</v>
      </c>
      <c r="F215" s="241">
        <v>0.9</v>
      </c>
      <c r="G215" s="298"/>
      <c r="H215" s="298"/>
      <c r="I215" s="298"/>
      <c r="J215" s="211"/>
      <c r="L215" s="210"/>
      <c r="R215" s="210"/>
      <c r="S215" s="210"/>
    </row>
    <row r="216" spans="1:19" s="118" customFormat="1" x14ac:dyDescent="0.25">
      <c r="A216" s="250">
        <v>4</v>
      </c>
      <c r="B216" s="113" t="s">
        <v>338</v>
      </c>
      <c r="C216" s="64">
        <v>0.3</v>
      </c>
      <c r="D216" s="212" t="s">
        <v>339</v>
      </c>
      <c r="E216" s="64" t="s">
        <v>516</v>
      </c>
      <c r="F216" s="241">
        <v>0.95</v>
      </c>
      <c r="G216" s="298"/>
      <c r="H216" s="298"/>
      <c r="I216" s="298"/>
      <c r="J216" s="211"/>
      <c r="L216" s="210"/>
      <c r="R216" s="210"/>
      <c r="S216" s="210"/>
    </row>
    <row r="217" spans="1:19" s="118" customFormat="1" x14ac:dyDescent="0.25">
      <c r="A217" s="250">
        <v>5</v>
      </c>
      <c r="B217" s="113" t="s">
        <v>341</v>
      </c>
      <c r="C217" s="64">
        <v>0.25</v>
      </c>
      <c r="D217" s="212" t="s">
        <v>332</v>
      </c>
      <c r="E217" s="64" t="s">
        <v>516</v>
      </c>
      <c r="F217" s="241">
        <v>0.95</v>
      </c>
      <c r="G217" s="298"/>
      <c r="H217" s="298"/>
      <c r="I217" s="298"/>
      <c r="J217" s="211"/>
      <c r="L217" s="210"/>
      <c r="R217" s="210"/>
      <c r="S217" s="210"/>
    </row>
    <row r="218" spans="1:19" s="118" customFormat="1" x14ac:dyDescent="0.25">
      <c r="A218" s="33"/>
      <c r="B218" s="114"/>
      <c r="C218" s="23"/>
      <c r="D218" s="10"/>
      <c r="E218" s="10"/>
      <c r="F218" s="236"/>
      <c r="G218" s="115"/>
      <c r="H218" s="115"/>
      <c r="I218" s="115"/>
      <c r="J218" s="211"/>
      <c r="L218" s="210"/>
      <c r="R218" s="210"/>
      <c r="S218" s="210"/>
    </row>
    <row r="219" spans="1:19" s="118" customFormat="1" x14ac:dyDescent="0.25">
      <c r="A219" s="33" t="s">
        <v>342</v>
      </c>
      <c r="B219" s="114"/>
      <c r="C219" s="75"/>
      <c r="D219" s="10"/>
      <c r="E219" s="10"/>
      <c r="F219" s="76"/>
      <c r="G219" s="19"/>
      <c r="H219" s="10"/>
      <c r="I219" s="10"/>
      <c r="J219" s="211"/>
      <c r="L219" s="210"/>
      <c r="R219" s="210"/>
      <c r="S219" s="210"/>
    </row>
    <row r="220" spans="1:19" s="118" customFormat="1" x14ac:dyDescent="0.25">
      <c r="A220" s="33" t="s">
        <v>343</v>
      </c>
      <c r="B220" s="114"/>
      <c r="C220" s="23"/>
      <c r="D220" s="10"/>
      <c r="E220" s="10"/>
      <c r="F220" s="76"/>
      <c r="G220" s="19"/>
      <c r="H220" s="10"/>
      <c r="I220" s="10"/>
      <c r="J220" s="211"/>
      <c r="L220" s="210"/>
      <c r="R220" s="210"/>
      <c r="S220" s="210"/>
    </row>
    <row r="221" spans="1:19" s="118" customFormat="1" ht="27" customHeight="1" x14ac:dyDescent="0.25">
      <c r="A221" s="250">
        <v>6</v>
      </c>
      <c r="B221" s="29" t="s">
        <v>240</v>
      </c>
      <c r="C221" s="121">
        <v>5.55</v>
      </c>
      <c r="D221" s="237" t="s">
        <v>4</v>
      </c>
      <c r="E221" s="237"/>
      <c r="F221" s="213"/>
      <c r="G221" s="297" t="s">
        <v>344</v>
      </c>
      <c r="H221" s="297" t="s">
        <v>345</v>
      </c>
      <c r="I221" s="297" t="s">
        <v>346</v>
      </c>
      <c r="J221" s="211"/>
      <c r="L221" s="210"/>
      <c r="R221" s="210"/>
      <c r="S221" s="210"/>
    </row>
    <row r="222" spans="1:19" s="118" customFormat="1" x14ac:dyDescent="0.25">
      <c r="A222" s="250">
        <v>7</v>
      </c>
      <c r="B222" s="29" t="s">
        <v>241</v>
      </c>
      <c r="C222" s="121">
        <v>1.75</v>
      </c>
      <c r="D222" s="212" t="s">
        <v>332</v>
      </c>
      <c r="E222" s="64" t="s">
        <v>516</v>
      </c>
      <c r="F222" s="241">
        <v>0.5</v>
      </c>
      <c r="G222" s="298"/>
      <c r="H222" s="298"/>
      <c r="I222" s="298"/>
      <c r="J222" s="211"/>
      <c r="L222" s="210"/>
      <c r="R222" s="210"/>
      <c r="S222" s="210"/>
    </row>
    <row r="223" spans="1:19" s="118" customFormat="1" x14ac:dyDescent="0.25">
      <c r="A223" s="250">
        <v>8</v>
      </c>
      <c r="B223" s="29" t="s">
        <v>242</v>
      </c>
      <c r="C223" s="121">
        <v>1.75</v>
      </c>
      <c r="D223" s="212" t="s">
        <v>332</v>
      </c>
      <c r="E223" s="64" t="s">
        <v>516</v>
      </c>
      <c r="F223" s="241">
        <v>0.5</v>
      </c>
      <c r="G223" s="298"/>
      <c r="H223" s="298"/>
      <c r="I223" s="298"/>
      <c r="J223" s="211"/>
      <c r="L223" s="210"/>
      <c r="R223" s="210"/>
      <c r="S223" s="210"/>
    </row>
    <row r="224" spans="1:19" s="118" customFormat="1" ht="15" customHeight="1" x14ac:dyDescent="0.25">
      <c r="A224" s="250">
        <v>9</v>
      </c>
      <c r="B224" s="29" t="s">
        <v>243</v>
      </c>
      <c r="C224" s="121">
        <v>0.92500000000000004</v>
      </c>
      <c r="D224" s="212" t="s">
        <v>347</v>
      </c>
      <c r="E224" s="64" t="s">
        <v>516</v>
      </c>
      <c r="F224" s="241">
        <v>0.5</v>
      </c>
      <c r="G224" s="298"/>
      <c r="H224" s="298"/>
      <c r="I224" s="298"/>
      <c r="J224" s="211"/>
      <c r="L224" s="210"/>
      <c r="R224" s="210"/>
      <c r="S224" s="210"/>
    </row>
    <row r="225" spans="1:19" s="118" customFormat="1" ht="15" customHeight="1" x14ac:dyDescent="0.25">
      <c r="A225" s="250">
        <v>10</v>
      </c>
      <c r="B225" s="29" t="s">
        <v>244</v>
      </c>
      <c r="C225" s="121">
        <v>0.71</v>
      </c>
      <c r="D225" s="212" t="s">
        <v>347</v>
      </c>
      <c r="E225" s="64" t="s">
        <v>516</v>
      </c>
      <c r="F225" s="241">
        <v>0.6</v>
      </c>
      <c r="G225" s="298"/>
      <c r="H225" s="298"/>
      <c r="I225" s="298"/>
      <c r="J225" s="211"/>
      <c r="L225" s="210"/>
      <c r="R225" s="210"/>
      <c r="S225" s="210"/>
    </row>
    <row r="226" spans="1:19" s="118" customFormat="1" ht="15" customHeight="1" x14ac:dyDescent="0.25">
      <c r="A226" s="250">
        <v>11</v>
      </c>
      <c r="B226" s="29" t="s">
        <v>245</v>
      </c>
      <c r="C226" s="121">
        <v>1.35</v>
      </c>
      <c r="D226" s="212" t="s">
        <v>347</v>
      </c>
      <c r="E226" s="64" t="s">
        <v>516</v>
      </c>
      <c r="F226" s="241">
        <v>0.6</v>
      </c>
      <c r="G226" s="298"/>
      <c r="H226" s="298"/>
      <c r="I226" s="298"/>
      <c r="J226" s="211"/>
      <c r="L226" s="210"/>
      <c r="R226" s="210"/>
      <c r="S226" s="210"/>
    </row>
    <row r="227" spans="1:19" s="118" customFormat="1" ht="15" customHeight="1" x14ac:dyDescent="0.25">
      <c r="A227" s="250">
        <v>12</v>
      </c>
      <c r="B227" s="29" t="s">
        <v>246</v>
      </c>
      <c r="C227" s="121">
        <v>0.3</v>
      </c>
      <c r="D227" s="212" t="s">
        <v>347</v>
      </c>
      <c r="E227" s="64" t="s">
        <v>516</v>
      </c>
      <c r="F227" s="241">
        <v>0.7</v>
      </c>
      <c r="G227" s="298"/>
      <c r="H227" s="298"/>
      <c r="I227" s="298"/>
      <c r="J227" s="211"/>
      <c r="L227" s="210"/>
      <c r="R227" s="210"/>
      <c r="S227" s="210"/>
    </row>
    <row r="228" spans="1:19" s="118" customFormat="1" ht="15" customHeight="1" x14ac:dyDescent="0.25">
      <c r="A228" s="250">
        <v>13</v>
      </c>
      <c r="B228" s="29" t="s">
        <v>247</v>
      </c>
      <c r="C228" s="121">
        <v>2.5</v>
      </c>
      <c r="D228" s="212" t="s">
        <v>349</v>
      </c>
      <c r="E228" s="64" t="s">
        <v>516</v>
      </c>
      <c r="F228" s="241">
        <v>0.7</v>
      </c>
      <c r="G228" s="298"/>
      <c r="H228" s="298"/>
      <c r="I228" s="298"/>
      <c r="J228" s="211"/>
      <c r="L228" s="210"/>
      <c r="R228" s="210"/>
      <c r="S228" s="210"/>
    </row>
    <row r="229" spans="1:19" s="118" customFormat="1" ht="15" customHeight="1" x14ac:dyDescent="0.25">
      <c r="A229" s="250">
        <v>14</v>
      </c>
      <c r="B229" s="29" t="s">
        <v>248</v>
      </c>
      <c r="C229" s="121">
        <v>0.69</v>
      </c>
      <c r="D229" s="212" t="s">
        <v>340</v>
      </c>
      <c r="E229" s="64" t="s">
        <v>516</v>
      </c>
      <c r="F229" s="241">
        <v>0.8</v>
      </c>
      <c r="G229" s="298"/>
      <c r="H229" s="298"/>
      <c r="I229" s="298"/>
      <c r="J229" s="211"/>
      <c r="L229" s="210"/>
      <c r="R229" s="210"/>
      <c r="S229" s="210"/>
    </row>
    <row r="230" spans="1:19" s="118" customFormat="1" ht="15" customHeight="1" x14ac:dyDescent="0.25">
      <c r="A230" s="251">
        <v>15</v>
      </c>
      <c r="B230" s="179" t="s">
        <v>249</v>
      </c>
      <c r="C230" s="180">
        <v>0.42499999999999999</v>
      </c>
      <c r="D230" s="66" t="s">
        <v>340</v>
      </c>
      <c r="E230" s="216" t="s">
        <v>516</v>
      </c>
      <c r="F230" s="242">
        <v>1</v>
      </c>
      <c r="G230" s="298"/>
      <c r="H230" s="298"/>
      <c r="I230" s="298"/>
      <c r="J230" s="211"/>
      <c r="L230" s="210"/>
      <c r="R230" s="210"/>
      <c r="S230" s="210"/>
    </row>
    <row r="231" spans="1:19" s="118" customFormat="1" ht="15" customHeight="1" x14ac:dyDescent="0.25">
      <c r="A231" s="250">
        <v>16</v>
      </c>
      <c r="B231" s="29" t="s">
        <v>250</v>
      </c>
      <c r="C231" s="121">
        <v>1.3</v>
      </c>
      <c r="D231" s="212" t="s">
        <v>340</v>
      </c>
      <c r="E231" s="64" t="s">
        <v>516</v>
      </c>
      <c r="F231" s="241">
        <v>0.8</v>
      </c>
      <c r="G231" s="298"/>
      <c r="H231" s="298"/>
      <c r="I231" s="298"/>
      <c r="J231" s="211"/>
      <c r="L231" s="210"/>
      <c r="R231" s="210"/>
      <c r="S231" s="210"/>
    </row>
    <row r="232" spans="1:19" s="118" customFormat="1" ht="15" customHeight="1" x14ac:dyDescent="0.25">
      <c r="A232" s="250">
        <v>17</v>
      </c>
      <c r="B232" s="29" t="s">
        <v>253</v>
      </c>
      <c r="C232" s="121">
        <v>0.876</v>
      </c>
      <c r="D232" s="212" t="s">
        <v>332</v>
      </c>
      <c r="E232" s="64" t="s">
        <v>516</v>
      </c>
      <c r="F232" s="241">
        <v>0.8</v>
      </c>
      <c r="G232" s="298"/>
      <c r="H232" s="298"/>
      <c r="I232" s="298"/>
      <c r="J232" s="211"/>
      <c r="L232" s="210"/>
      <c r="R232" s="210"/>
      <c r="S232" s="210"/>
    </row>
    <row r="233" spans="1:19" s="118" customFormat="1" ht="15" customHeight="1" x14ac:dyDescent="0.25">
      <c r="A233" s="250">
        <v>18</v>
      </c>
      <c r="B233" s="29" t="s">
        <v>254</v>
      </c>
      <c r="C233" s="121">
        <v>0.24</v>
      </c>
      <c r="D233" s="212" t="s">
        <v>219</v>
      </c>
      <c r="E233" s="64" t="s">
        <v>516</v>
      </c>
      <c r="F233" s="241">
        <v>0.8</v>
      </c>
      <c r="G233" s="298"/>
      <c r="H233" s="298"/>
      <c r="I233" s="298"/>
      <c r="J233" s="211"/>
      <c r="L233" s="210"/>
      <c r="R233" s="210"/>
      <c r="S233" s="210"/>
    </row>
    <row r="234" spans="1:19" s="118" customFormat="1" ht="15" customHeight="1" x14ac:dyDescent="0.25">
      <c r="A234" s="250">
        <v>19</v>
      </c>
      <c r="B234" s="29" t="s">
        <v>255</v>
      </c>
      <c r="C234" s="121">
        <v>0.215</v>
      </c>
      <c r="D234" s="212" t="s">
        <v>22</v>
      </c>
      <c r="E234" s="64" t="s">
        <v>516</v>
      </c>
      <c r="F234" s="241">
        <v>0.7</v>
      </c>
      <c r="G234" s="298"/>
      <c r="H234" s="298"/>
      <c r="I234" s="298"/>
      <c r="J234" s="211"/>
      <c r="L234" s="210"/>
      <c r="R234" s="210"/>
      <c r="S234" s="210"/>
    </row>
    <row r="235" spans="1:19" s="118" customFormat="1" ht="15" customHeight="1" x14ac:dyDescent="0.25">
      <c r="A235" s="250">
        <v>20</v>
      </c>
      <c r="B235" s="29" t="s">
        <v>255</v>
      </c>
      <c r="C235" s="121">
        <v>0.25</v>
      </c>
      <c r="D235" s="212" t="s">
        <v>256</v>
      </c>
      <c r="E235" s="64" t="s">
        <v>516</v>
      </c>
      <c r="F235" s="241">
        <v>0.7</v>
      </c>
      <c r="G235" s="298"/>
      <c r="H235" s="298"/>
      <c r="I235" s="298"/>
      <c r="J235" s="211"/>
      <c r="L235" s="210"/>
      <c r="R235" s="210"/>
      <c r="S235" s="210"/>
    </row>
    <row r="236" spans="1:19" s="118" customFormat="1" ht="15" customHeight="1" x14ac:dyDescent="0.25">
      <c r="A236" s="250">
        <v>21</v>
      </c>
      <c r="B236" s="29" t="s">
        <v>257</v>
      </c>
      <c r="C236" s="121">
        <v>2.5649999999999999</v>
      </c>
      <c r="D236" s="212" t="s">
        <v>252</v>
      </c>
      <c r="E236" s="64" t="s">
        <v>516</v>
      </c>
      <c r="F236" s="241">
        <v>0.8</v>
      </c>
      <c r="G236" s="298"/>
      <c r="H236" s="298"/>
      <c r="I236" s="298"/>
      <c r="J236" s="211"/>
      <c r="L236" s="210"/>
      <c r="R236" s="210"/>
      <c r="S236" s="210"/>
    </row>
    <row r="237" spans="1:19" s="118" customFormat="1" ht="15" customHeight="1" x14ac:dyDescent="0.25">
      <c r="A237" s="250">
        <v>22</v>
      </c>
      <c r="B237" s="29" t="s">
        <v>258</v>
      </c>
      <c r="C237" s="121">
        <v>0.92600000000000005</v>
      </c>
      <c r="D237" s="212" t="s">
        <v>259</v>
      </c>
      <c r="E237" s="64" t="s">
        <v>516</v>
      </c>
      <c r="F237" s="241">
        <v>0.9</v>
      </c>
      <c r="G237" s="298"/>
      <c r="H237" s="298"/>
      <c r="I237" s="298"/>
      <c r="J237" s="211"/>
      <c r="L237" s="210"/>
      <c r="R237" s="210"/>
      <c r="S237" s="210"/>
    </row>
    <row r="238" spans="1:19" s="118" customFormat="1" ht="15" customHeight="1" x14ac:dyDescent="0.25">
      <c r="A238" s="250">
        <v>23</v>
      </c>
      <c r="B238" s="29" t="s">
        <v>260</v>
      </c>
      <c r="C238" s="121">
        <v>1.04</v>
      </c>
      <c r="D238" s="212" t="s">
        <v>251</v>
      </c>
      <c r="E238" s="64" t="s">
        <v>516</v>
      </c>
      <c r="F238" s="241">
        <v>0.6</v>
      </c>
      <c r="G238" s="299"/>
      <c r="H238" s="298"/>
      <c r="I238" s="298"/>
      <c r="J238" s="211"/>
      <c r="L238" s="210"/>
      <c r="R238" s="210"/>
      <c r="S238" s="210"/>
    </row>
    <row r="239" spans="1:19" s="118" customFormat="1" ht="15" customHeight="1" x14ac:dyDescent="0.25">
      <c r="A239" s="250">
        <v>24</v>
      </c>
      <c r="B239" s="29" t="s">
        <v>224</v>
      </c>
      <c r="C239" s="121">
        <v>0.25</v>
      </c>
      <c r="D239" s="212" t="s">
        <v>350</v>
      </c>
      <c r="E239" s="64" t="s">
        <v>516</v>
      </c>
      <c r="F239" s="241">
        <v>0.4</v>
      </c>
      <c r="G239" s="297" t="s">
        <v>351</v>
      </c>
      <c r="H239" s="298" t="s">
        <v>345</v>
      </c>
      <c r="I239" s="298" t="s">
        <v>346</v>
      </c>
      <c r="J239" s="211"/>
      <c r="L239" s="210"/>
      <c r="R239" s="210"/>
      <c r="S239" s="210"/>
    </row>
    <row r="240" spans="1:19" s="118" customFormat="1" ht="15" customHeight="1" x14ac:dyDescent="0.25">
      <c r="A240" s="250">
        <v>25</v>
      </c>
      <c r="B240" s="29" t="s">
        <v>225</v>
      </c>
      <c r="C240" s="121">
        <v>0.6</v>
      </c>
      <c r="D240" s="212" t="s">
        <v>350</v>
      </c>
      <c r="E240" s="64" t="s">
        <v>516</v>
      </c>
      <c r="F240" s="241">
        <v>0.6</v>
      </c>
      <c r="G240" s="298"/>
      <c r="H240" s="298"/>
      <c r="I240" s="298"/>
      <c r="J240" s="211"/>
      <c r="L240" s="210"/>
      <c r="R240" s="210"/>
      <c r="S240" s="210"/>
    </row>
    <row r="241" spans="1:19" s="118" customFormat="1" ht="15" customHeight="1" x14ac:dyDescent="0.25">
      <c r="A241" s="250">
        <v>26</v>
      </c>
      <c r="B241" s="29" t="s">
        <v>226</v>
      </c>
      <c r="C241" s="121">
        <v>0.18</v>
      </c>
      <c r="D241" s="212" t="s">
        <v>350</v>
      </c>
      <c r="E241" s="64" t="s">
        <v>516</v>
      </c>
      <c r="F241" s="241">
        <v>0.5</v>
      </c>
      <c r="G241" s="298"/>
      <c r="H241" s="298"/>
      <c r="I241" s="298"/>
      <c r="J241" s="211"/>
      <c r="L241" s="210"/>
      <c r="R241" s="210"/>
      <c r="S241" s="210"/>
    </row>
    <row r="242" spans="1:19" s="118" customFormat="1" ht="15" customHeight="1" x14ac:dyDescent="0.25">
      <c r="A242" s="250">
        <v>27</v>
      </c>
      <c r="B242" s="29" t="s">
        <v>227</v>
      </c>
      <c r="C242" s="121">
        <v>1.48</v>
      </c>
      <c r="D242" s="212" t="s">
        <v>349</v>
      </c>
      <c r="E242" s="64" t="s">
        <v>516</v>
      </c>
      <c r="F242" s="241">
        <v>0.6</v>
      </c>
      <c r="G242" s="298"/>
      <c r="H242" s="298"/>
      <c r="I242" s="298"/>
      <c r="J242" s="211"/>
      <c r="L242" s="210"/>
      <c r="R242" s="210"/>
      <c r="S242" s="210"/>
    </row>
    <row r="243" spans="1:19" s="118" customFormat="1" ht="15" customHeight="1" x14ac:dyDescent="0.25">
      <c r="A243" s="250">
        <v>28</v>
      </c>
      <c r="B243" s="29" t="s">
        <v>228</v>
      </c>
      <c r="C243" s="121">
        <v>0.4</v>
      </c>
      <c r="D243" s="212" t="s">
        <v>349</v>
      </c>
      <c r="E243" s="64" t="s">
        <v>516</v>
      </c>
      <c r="F243" s="241">
        <v>0.2</v>
      </c>
      <c r="G243" s="298"/>
      <c r="H243" s="298"/>
      <c r="I243" s="298"/>
      <c r="J243" s="211"/>
      <c r="L243" s="210"/>
      <c r="R243" s="210"/>
      <c r="S243" s="210"/>
    </row>
    <row r="244" spans="1:19" s="118" customFormat="1" ht="15" customHeight="1" x14ac:dyDescent="0.25">
      <c r="A244" s="250">
        <v>29</v>
      </c>
      <c r="B244" s="29" t="s">
        <v>229</v>
      </c>
      <c r="C244" s="121">
        <v>0.42699999999999999</v>
      </c>
      <c r="D244" s="212" t="s">
        <v>340</v>
      </c>
      <c r="E244" s="64" t="s">
        <v>516</v>
      </c>
      <c r="F244" s="241">
        <v>0.6</v>
      </c>
      <c r="G244" s="298"/>
      <c r="H244" s="298"/>
      <c r="I244" s="298"/>
      <c r="J244" s="211"/>
      <c r="L244" s="210"/>
      <c r="R244" s="210"/>
      <c r="S244" s="210"/>
    </row>
    <row r="245" spans="1:19" s="118" customFormat="1" ht="15" customHeight="1" x14ac:dyDescent="0.25">
      <c r="A245" s="250">
        <v>30</v>
      </c>
      <c r="B245" s="29" t="s">
        <v>230</v>
      </c>
      <c r="C245" s="116">
        <v>0.43</v>
      </c>
      <c r="D245" s="212" t="s">
        <v>352</v>
      </c>
      <c r="E245" s="64" t="s">
        <v>516</v>
      </c>
      <c r="F245" s="241">
        <v>0.9</v>
      </c>
      <c r="G245" s="298"/>
      <c r="H245" s="298"/>
      <c r="I245" s="298"/>
      <c r="J245" s="211"/>
      <c r="L245" s="210"/>
      <c r="R245" s="210"/>
      <c r="S245" s="210"/>
    </row>
    <row r="246" spans="1:19" s="118" customFormat="1" ht="15" customHeight="1" x14ac:dyDescent="0.25">
      <c r="A246" s="250">
        <v>31</v>
      </c>
      <c r="B246" s="29" t="s">
        <v>231</v>
      </c>
      <c r="C246" s="121">
        <v>0.57999999999999996</v>
      </c>
      <c r="D246" s="212" t="s">
        <v>340</v>
      </c>
      <c r="E246" s="64" t="s">
        <v>516</v>
      </c>
      <c r="F246" s="241">
        <v>0.5</v>
      </c>
      <c r="G246" s="298"/>
      <c r="H246" s="298"/>
      <c r="I246" s="298"/>
      <c r="J246" s="211"/>
      <c r="L246" s="210"/>
      <c r="R246" s="210"/>
      <c r="S246" s="210"/>
    </row>
    <row r="247" spans="1:19" s="118" customFormat="1" ht="15" customHeight="1" x14ac:dyDescent="0.25">
      <c r="A247" s="250">
        <v>32</v>
      </c>
      <c r="B247" s="29" t="s">
        <v>232</v>
      </c>
      <c r="C247" s="121">
        <v>1.32</v>
      </c>
      <c r="D247" s="212" t="s">
        <v>340</v>
      </c>
      <c r="E247" s="64" t="s">
        <v>516</v>
      </c>
      <c r="F247" s="241">
        <v>0.5</v>
      </c>
      <c r="G247" s="298"/>
      <c r="H247" s="298"/>
      <c r="I247" s="298"/>
      <c r="J247" s="211"/>
      <c r="L247" s="210"/>
      <c r="R247" s="210"/>
      <c r="S247" s="210"/>
    </row>
    <row r="248" spans="1:19" s="118" customFormat="1" ht="15" customHeight="1" x14ac:dyDescent="0.25">
      <c r="A248" s="250">
        <v>33</v>
      </c>
      <c r="B248" s="29" t="s">
        <v>233</v>
      </c>
      <c r="C248" s="121">
        <v>0.38</v>
      </c>
      <c r="D248" s="212" t="s">
        <v>340</v>
      </c>
      <c r="E248" s="64" t="s">
        <v>516</v>
      </c>
      <c r="F248" s="241">
        <v>0.4</v>
      </c>
      <c r="G248" s="298"/>
      <c r="H248" s="298"/>
      <c r="I248" s="298"/>
      <c r="J248" s="211"/>
      <c r="L248" s="210"/>
      <c r="R248" s="210"/>
      <c r="S248" s="210"/>
    </row>
    <row r="249" spans="1:19" s="118" customFormat="1" ht="15" customHeight="1" x14ac:dyDescent="0.25">
      <c r="A249" s="250">
        <v>34</v>
      </c>
      <c r="B249" s="29" t="s">
        <v>234</v>
      </c>
      <c r="C249" s="121">
        <v>0.17499999999999999</v>
      </c>
      <c r="D249" s="212" t="s">
        <v>340</v>
      </c>
      <c r="E249" s="64" t="s">
        <v>516</v>
      </c>
      <c r="F249" s="241">
        <v>0.6</v>
      </c>
      <c r="G249" s="298"/>
      <c r="H249" s="298"/>
      <c r="I249" s="298"/>
      <c r="J249" s="211"/>
      <c r="L249" s="210"/>
      <c r="R249" s="210"/>
      <c r="S249" s="210"/>
    </row>
    <row r="250" spans="1:19" s="118" customFormat="1" ht="15" customHeight="1" x14ac:dyDescent="0.25">
      <c r="A250" s="250">
        <v>35</v>
      </c>
      <c r="B250" s="29" t="s">
        <v>235</v>
      </c>
      <c r="C250" s="121">
        <v>0.27</v>
      </c>
      <c r="D250" s="212" t="s">
        <v>340</v>
      </c>
      <c r="E250" s="64" t="s">
        <v>516</v>
      </c>
      <c r="F250" s="241">
        <v>0.8</v>
      </c>
      <c r="G250" s="298"/>
      <c r="H250" s="298"/>
      <c r="I250" s="298"/>
      <c r="J250" s="211"/>
      <c r="L250" s="210"/>
      <c r="R250" s="210"/>
      <c r="S250" s="210"/>
    </row>
    <row r="251" spans="1:19" s="118" customFormat="1" ht="15" customHeight="1" x14ac:dyDescent="0.25">
      <c r="A251" s="250">
        <v>36</v>
      </c>
      <c r="B251" s="29" t="s">
        <v>236</v>
      </c>
      <c r="C251" s="116">
        <v>2.2200000000000002</v>
      </c>
      <c r="D251" s="212" t="s">
        <v>353</v>
      </c>
      <c r="E251" s="64" t="s">
        <v>516</v>
      </c>
      <c r="F251" s="241">
        <v>0.6</v>
      </c>
      <c r="G251" s="298"/>
      <c r="H251" s="298"/>
      <c r="I251" s="298"/>
      <c r="J251" s="211"/>
      <c r="L251" s="210"/>
      <c r="R251" s="210"/>
      <c r="S251" s="210"/>
    </row>
    <row r="252" spans="1:19" s="118" customFormat="1" ht="15" customHeight="1" x14ac:dyDescent="0.25">
      <c r="A252" s="250">
        <v>37</v>
      </c>
      <c r="B252" s="29" t="s">
        <v>237</v>
      </c>
      <c r="C252" s="121">
        <v>1.9</v>
      </c>
      <c r="D252" s="212" t="s">
        <v>350</v>
      </c>
      <c r="E252" s="64" t="s">
        <v>516</v>
      </c>
      <c r="F252" s="241">
        <v>0.5</v>
      </c>
      <c r="G252" s="298"/>
      <c r="H252" s="298"/>
      <c r="I252" s="298"/>
      <c r="J252" s="211"/>
      <c r="L252" s="210"/>
      <c r="R252" s="210"/>
      <c r="S252" s="210"/>
    </row>
    <row r="253" spans="1:19" s="118" customFormat="1" ht="15" customHeight="1" x14ac:dyDescent="0.25">
      <c r="A253" s="250">
        <v>38</v>
      </c>
      <c r="B253" s="29" t="s">
        <v>238</v>
      </c>
      <c r="C253" s="121">
        <v>2</v>
      </c>
      <c r="D253" s="212" t="s">
        <v>352</v>
      </c>
      <c r="E253" s="64" t="s">
        <v>516</v>
      </c>
      <c r="F253" s="241">
        <v>0.6</v>
      </c>
      <c r="G253" s="298"/>
      <c r="H253" s="298"/>
      <c r="I253" s="298"/>
      <c r="J253" s="211"/>
      <c r="L253" s="210"/>
      <c r="R253" s="210"/>
      <c r="S253" s="210"/>
    </row>
    <row r="254" spans="1:19" s="118" customFormat="1" ht="15" customHeight="1" x14ac:dyDescent="0.25">
      <c r="A254" s="250">
        <v>39</v>
      </c>
      <c r="B254" s="29" t="s">
        <v>239</v>
      </c>
      <c r="C254" s="116">
        <v>4</v>
      </c>
      <c r="D254" s="212" t="s">
        <v>209</v>
      </c>
      <c r="E254" s="64" t="s">
        <v>516</v>
      </c>
      <c r="F254" s="241">
        <v>0.8</v>
      </c>
      <c r="G254" s="299"/>
      <c r="H254" s="298"/>
      <c r="I254" s="298"/>
      <c r="J254" s="211"/>
      <c r="L254" s="210"/>
      <c r="R254" s="210"/>
      <c r="S254" s="210"/>
    </row>
    <row r="255" spans="1:19" s="118" customFormat="1" ht="27.75" customHeight="1" x14ac:dyDescent="0.25">
      <c r="A255" s="250">
        <v>40</v>
      </c>
      <c r="B255" s="29" t="s">
        <v>354</v>
      </c>
      <c r="C255" s="121">
        <v>1.28</v>
      </c>
      <c r="D255" s="212" t="s">
        <v>340</v>
      </c>
      <c r="E255" s="64" t="s">
        <v>516</v>
      </c>
      <c r="F255" s="241">
        <v>0.7</v>
      </c>
      <c r="G255" s="235" t="s">
        <v>355</v>
      </c>
      <c r="H255" s="299"/>
      <c r="I255" s="299"/>
      <c r="J255" s="211"/>
      <c r="L255" s="210"/>
      <c r="R255" s="210"/>
      <c r="S255" s="210"/>
    </row>
    <row r="256" spans="1:19" s="118" customFormat="1" ht="15" customHeight="1" x14ac:dyDescent="0.25">
      <c r="A256" s="19"/>
      <c r="B256" s="114"/>
      <c r="C256" s="75"/>
      <c r="D256" s="10"/>
      <c r="E256" s="10"/>
      <c r="F256" s="76"/>
      <c r="G256" s="19"/>
      <c r="H256" s="117"/>
      <c r="I256" s="117"/>
      <c r="J256" s="211"/>
      <c r="L256" s="210"/>
      <c r="R256" s="210"/>
      <c r="S256" s="210"/>
    </row>
    <row r="257" spans="1:19" s="118" customFormat="1" ht="15" customHeight="1" x14ac:dyDescent="0.25">
      <c r="A257" s="33" t="s">
        <v>356</v>
      </c>
      <c r="B257" s="33"/>
      <c r="C257" s="33"/>
      <c r="D257" s="33"/>
      <c r="E257" s="33"/>
      <c r="F257" s="33"/>
      <c r="G257" s="33"/>
      <c r="H257" s="33"/>
      <c r="I257" s="33"/>
      <c r="J257" s="211"/>
      <c r="L257" s="210"/>
      <c r="R257" s="210"/>
      <c r="S257" s="210"/>
    </row>
    <row r="258" spans="1:19" s="118" customFormat="1" ht="15" customHeight="1" x14ac:dyDescent="0.25">
      <c r="A258" s="33" t="s">
        <v>357</v>
      </c>
      <c r="B258" s="33"/>
      <c r="C258" s="33"/>
      <c r="D258" s="33"/>
      <c r="E258" s="33"/>
      <c r="F258" s="33"/>
      <c r="G258" s="33"/>
      <c r="H258" s="33"/>
      <c r="I258" s="33"/>
      <c r="J258" s="211"/>
      <c r="L258" s="210"/>
      <c r="R258" s="210"/>
      <c r="S258" s="210"/>
    </row>
    <row r="259" spans="1:19" s="118" customFormat="1" ht="15" customHeight="1" x14ac:dyDescent="0.25">
      <c r="A259" s="250">
        <v>41</v>
      </c>
      <c r="B259" s="29" t="s">
        <v>208</v>
      </c>
      <c r="C259" s="121">
        <v>1.98</v>
      </c>
      <c r="D259" s="212" t="s">
        <v>349</v>
      </c>
      <c r="E259" s="64" t="s">
        <v>516</v>
      </c>
      <c r="F259" s="241">
        <v>0.6</v>
      </c>
      <c r="G259" s="297" t="s">
        <v>355</v>
      </c>
      <c r="H259" s="297" t="s">
        <v>345</v>
      </c>
      <c r="I259" s="297" t="s">
        <v>346</v>
      </c>
      <c r="J259" s="211"/>
      <c r="L259" s="210"/>
      <c r="R259" s="210"/>
      <c r="S259" s="210"/>
    </row>
    <row r="260" spans="1:19" s="118" customFormat="1" ht="15" customHeight="1" x14ac:dyDescent="0.25">
      <c r="A260" s="250">
        <v>42</v>
      </c>
      <c r="B260" s="29" t="s">
        <v>211</v>
      </c>
      <c r="C260" s="121">
        <v>0.55000000000000004</v>
      </c>
      <c r="D260" s="212" t="s">
        <v>350</v>
      </c>
      <c r="E260" s="64" t="s">
        <v>516</v>
      </c>
      <c r="F260" s="241">
        <v>0.9</v>
      </c>
      <c r="G260" s="298"/>
      <c r="H260" s="298"/>
      <c r="I260" s="298"/>
      <c r="J260" s="211"/>
      <c r="L260" s="210"/>
      <c r="R260" s="210"/>
      <c r="S260" s="210"/>
    </row>
    <row r="261" spans="1:19" s="118" customFormat="1" ht="15" customHeight="1" x14ac:dyDescent="0.25">
      <c r="A261" s="250">
        <v>43</v>
      </c>
      <c r="B261" s="29" t="s">
        <v>212</v>
      </c>
      <c r="C261" s="121">
        <v>0.32</v>
      </c>
      <c r="D261" s="212" t="s">
        <v>350</v>
      </c>
      <c r="E261" s="64" t="s">
        <v>516</v>
      </c>
      <c r="F261" s="241">
        <v>0.8</v>
      </c>
      <c r="G261" s="298"/>
      <c r="H261" s="298"/>
      <c r="I261" s="298"/>
      <c r="J261" s="211"/>
      <c r="L261" s="210"/>
      <c r="R261" s="210"/>
      <c r="S261" s="210"/>
    </row>
    <row r="262" spans="1:19" s="118" customFormat="1" ht="15" customHeight="1" x14ac:dyDescent="0.25">
      <c r="A262" s="250">
        <v>44</v>
      </c>
      <c r="B262" s="29" t="s">
        <v>213</v>
      </c>
      <c r="C262" s="121">
        <v>0.45</v>
      </c>
      <c r="D262" s="212" t="s">
        <v>350</v>
      </c>
      <c r="E262" s="64" t="s">
        <v>516</v>
      </c>
      <c r="F262" s="241">
        <v>0.8</v>
      </c>
      <c r="G262" s="298"/>
      <c r="H262" s="298"/>
      <c r="I262" s="298"/>
      <c r="J262" s="211"/>
      <c r="L262" s="210"/>
      <c r="R262" s="210"/>
      <c r="S262" s="210"/>
    </row>
    <row r="263" spans="1:19" s="118" customFormat="1" ht="15" customHeight="1" x14ac:dyDescent="0.25">
      <c r="A263" s="250">
        <v>45</v>
      </c>
      <c r="B263" s="29" t="s">
        <v>214</v>
      </c>
      <c r="C263" s="121">
        <v>0.75</v>
      </c>
      <c r="D263" s="212" t="s">
        <v>350</v>
      </c>
      <c r="E263" s="64" t="s">
        <v>516</v>
      </c>
      <c r="F263" s="241">
        <v>0.8</v>
      </c>
      <c r="G263" s="298"/>
      <c r="H263" s="298"/>
      <c r="I263" s="298"/>
      <c r="J263" s="211"/>
      <c r="L263" s="210"/>
      <c r="R263" s="210"/>
      <c r="S263" s="210"/>
    </row>
    <row r="264" spans="1:19" s="118" customFormat="1" ht="15" customHeight="1" x14ac:dyDescent="0.25">
      <c r="A264" s="250">
        <v>46</v>
      </c>
      <c r="B264" s="29" t="s">
        <v>215</v>
      </c>
      <c r="C264" s="121">
        <v>0.7</v>
      </c>
      <c r="D264" s="212" t="s">
        <v>358</v>
      </c>
      <c r="E264" s="64" t="s">
        <v>516</v>
      </c>
      <c r="F264" s="241">
        <v>0.9</v>
      </c>
      <c r="G264" s="298"/>
      <c r="H264" s="298"/>
      <c r="I264" s="298"/>
      <c r="J264" s="211"/>
      <c r="L264" s="210"/>
      <c r="R264" s="210"/>
      <c r="S264" s="210"/>
    </row>
    <row r="265" spans="1:19" s="118" customFormat="1" ht="15" customHeight="1" x14ac:dyDescent="0.25">
      <c r="A265" s="250">
        <v>47</v>
      </c>
      <c r="B265" s="29" t="s">
        <v>217</v>
      </c>
      <c r="C265" s="121">
        <v>0.7</v>
      </c>
      <c r="D265" s="212" t="s">
        <v>350</v>
      </c>
      <c r="E265" s="64" t="s">
        <v>516</v>
      </c>
      <c r="F265" s="241">
        <v>0.8</v>
      </c>
      <c r="G265" s="298"/>
      <c r="H265" s="298"/>
      <c r="I265" s="298"/>
      <c r="J265" s="211"/>
      <c r="L265" s="210"/>
      <c r="R265" s="210"/>
      <c r="S265" s="210"/>
    </row>
    <row r="266" spans="1:19" s="118" customFormat="1" ht="15" customHeight="1" x14ac:dyDescent="0.25">
      <c r="A266" s="250">
        <v>48</v>
      </c>
      <c r="B266" s="29" t="s">
        <v>218</v>
      </c>
      <c r="C266" s="121">
        <v>0.28000000000000003</v>
      </c>
      <c r="D266" s="212" t="s">
        <v>350</v>
      </c>
      <c r="E266" s="64" t="s">
        <v>516</v>
      </c>
      <c r="F266" s="241">
        <v>0.7</v>
      </c>
      <c r="G266" s="298"/>
      <c r="H266" s="298"/>
      <c r="I266" s="298"/>
      <c r="J266" s="211"/>
      <c r="L266" s="210"/>
      <c r="R266" s="210"/>
      <c r="S266" s="210"/>
    </row>
    <row r="267" spans="1:19" s="118" customFormat="1" ht="15" customHeight="1" x14ac:dyDescent="0.25">
      <c r="A267" s="250">
        <v>49</v>
      </c>
      <c r="B267" s="29" t="s">
        <v>220</v>
      </c>
      <c r="C267" s="121">
        <v>1.86</v>
      </c>
      <c r="D267" s="212" t="s">
        <v>349</v>
      </c>
      <c r="E267" s="64" t="s">
        <v>516</v>
      </c>
      <c r="F267" s="241">
        <v>0.7</v>
      </c>
      <c r="G267" s="298"/>
      <c r="H267" s="298"/>
      <c r="I267" s="298"/>
      <c r="J267" s="211"/>
      <c r="L267" s="210"/>
      <c r="R267" s="210"/>
      <c r="S267" s="210"/>
    </row>
    <row r="268" spans="1:19" s="118" customFormat="1" ht="15" customHeight="1" x14ac:dyDescent="0.25">
      <c r="A268" s="251">
        <v>50</v>
      </c>
      <c r="B268" s="179" t="s">
        <v>221</v>
      </c>
      <c r="C268" s="112">
        <v>1.48</v>
      </c>
      <c r="D268" s="66" t="s">
        <v>222</v>
      </c>
      <c r="E268" s="216" t="s">
        <v>516</v>
      </c>
      <c r="F268" s="242">
        <v>1</v>
      </c>
      <c r="G268" s="298"/>
      <c r="H268" s="298"/>
      <c r="I268" s="298"/>
      <c r="J268" s="211"/>
      <c r="L268" s="210"/>
      <c r="R268" s="210"/>
      <c r="S268" s="210"/>
    </row>
    <row r="269" spans="1:19" s="118" customFormat="1" ht="15" customHeight="1" x14ac:dyDescent="0.25">
      <c r="A269" s="250">
        <v>51</v>
      </c>
      <c r="B269" s="29" t="s">
        <v>223</v>
      </c>
      <c r="C269" s="121">
        <v>1.1000000000000001</v>
      </c>
      <c r="D269" s="212" t="s">
        <v>347</v>
      </c>
      <c r="E269" s="64" t="s">
        <v>516</v>
      </c>
      <c r="F269" s="241">
        <v>0.8</v>
      </c>
      <c r="G269" s="298"/>
      <c r="H269" s="298"/>
      <c r="I269" s="298"/>
      <c r="J269" s="211"/>
      <c r="L269" s="210"/>
      <c r="R269" s="210"/>
      <c r="S269" s="210"/>
    </row>
    <row r="270" spans="1:19" s="118" customFormat="1" ht="15" customHeight="1" x14ac:dyDescent="0.25">
      <c r="A270" s="74"/>
      <c r="B270" s="29"/>
      <c r="C270" s="238"/>
      <c r="D270" s="239"/>
      <c r="E270" s="239"/>
      <c r="F270" s="240"/>
      <c r="G270" s="299"/>
      <c r="H270" s="299"/>
      <c r="I270" s="299"/>
      <c r="J270" s="211"/>
      <c r="L270" s="210"/>
      <c r="R270" s="210"/>
      <c r="S270" s="210"/>
    </row>
    <row r="271" spans="1:19" s="118" customFormat="1" x14ac:dyDescent="0.25">
      <c r="A271" s="33"/>
      <c r="B271" s="114"/>
      <c r="C271" s="23"/>
      <c r="D271" s="10"/>
      <c r="E271" s="10"/>
      <c r="F271" s="76"/>
      <c r="G271" s="115"/>
      <c r="H271" s="115"/>
      <c r="I271" s="115"/>
      <c r="J271" s="211"/>
      <c r="L271" s="210"/>
      <c r="R271" s="210"/>
      <c r="S271" s="210"/>
    </row>
    <row r="272" spans="1:19" s="118" customFormat="1" ht="15" customHeight="1" x14ac:dyDescent="0.25">
      <c r="A272" s="33" t="s">
        <v>359</v>
      </c>
      <c r="B272" s="114"/>
      <c r="C272" s="122"/>
      <c r="D272" s="10"/>
      <c r="E272" s="10"/>
      <c r="F272" s="10"/>
      <c r="G272" s="214"/>
      <c r="H272" s="214"/>
      <c r="I272" s="214"/>
      <c r="J272" s="211"/>
      <c r="L272" s="210"/>
      <c r="R272" s="210"/>
      <c r="S272" s="210"/>
    </row>
    <row r="273" spans="1:19" s="118" customFormat="1" ht="14.25" customHeight="1" x14ac:dyDescent="0.25">
      <c r="A273" s="33" t="s">
        <v>360</v>
      </c>
      <c r="B273" s="33"/>
      <c r="C273" s="122"/>
      <c r="D273" s="10"/>
      <c r="E273" s="10"/>
      <c r="F273" s="10"/>
      <c r="G273" s="117"/>
      <c r="H273" s="117"/>
      <c r="I273" s="117"/>
      <c r="J273" s="211"/>
      <c r="L273" s="210"/>
      <c r="R273" s="210"/>
      <c r="S273" s="210"/>
    </row>
    <row r="274" spans="1:19" s="118" customFormat="1" x14ac:dyDescent="0.25">
      <c r="A274" s="250">
        <v>52</v>
      </c>
      <c r="B274" s="113" t="s">
        <v>361</v>
      </c>
      <c r="C274" s="64">
        <v>0.39</v>
      </c>
      <c r="D274" s="212" t="s">
        <v>332</v>
      </c>
      <c r="E274" s="64" t="s">
        <v>516</v>
      </c>
      <c r="F274" s="241">
        <v>0.5</v>
      </c>
      <c r="G274" s="297" t="s">
        <v>333</v>
      </c>
      <c r="H274" s="297" t="s">
        <v>362</v>
      </c>
      <c r="I274" s="297" t="s">
        <v>335</v>
      </c>
      <c r="J274" s="211"/>
      <c r="L274" s="210"/>
      <c r="R274" s="210"/>
      <c r="S274" s="210"/>
    </row>
    <row r="275" spans="1:19" s="118" customFormat="1" x14ac:dyDescent="0.25">
      <c r="A275" s="115">
        <v>53</v>
      </c>
      <c r="B275" s="113" t="s">
        <v>363</v>
      </c>
      <c r="C275" s="64">
        <v>0.5</v>
      </c>
      <c r="D275" s="212" t="s">
        <v>332</v>
      </c>
      <c r="E275" s="64" t="s">
        <v>516</v>
      </c>
      <c r="F275" s="241">
        <v>0.9</v>
      </c>
      <c r="G275" s="298"/>
      <c r="H275" s="298"/>
      <c r="I275" s="298"/>
      <c r="J275" s="211"/>
      <c r="L275" s="210"/>
      <c r="R275" s="210"/>
      <c r="S275" s="210"/>
    </row>
    <row r="276" spans="1:19" s="118" customFormat="1" x14ac:dyDescent="0.25">
      <c r="A276" s="250">
        <v>54</v>
      </c>
      <c r="B276" s="113" t="s">
        <v>364</v>
      </c>
      <c r="C276" s="64">
        <v>0.83</v>
      </c>
      <c r="D276" s="212" t="s">
        <v>332</v>
      </c>
      <c r="E276" s="64" t="s">
        <v>516</v>
      </c>
      <c r="F276" s="241">
        <v>0.6</v>
      </c>
      <c r="G276" s="298"/>
      <c r="H276" s="298"/>
      <c r="I276" s="298"/>
      <c r="J276" s="211"/>
      <c r="L276" s="210"/>
      <c r="R276" s="210"/>
      <c r="S276" s="210"/>
    </row>
    <row r="277" spans="1:19" s="118" customFormat="1" x14ac:dyDescent="0.25">
      <c r="A277" s="115">
        <v>55</v>
      </c>
      <c r="B277" s="113" t="s">
        <v>365</v>
      </c>
      <c r="C277" s="64">
        <v>0.45</v>
      </c>
      <c r="D277" s="212" t="s">
        <v>332</v>
      </c>
      <c r="E277" s="64" t="s">
        <v>516</v>
      </c>
      <c r="F277" s="241">
        <v>0.9</v>
      </c>
      <c r="G277" s="298"/>
      <c r="H277" s="298"/>
      <c r="I277" s="298"/>
      <c r="J277" s="211"/>
      <c r="L277" s="210"/>
      <c r="R277" s="210"/>
      <c r="S277" s="210"/>
    </row>
    <row r="278" spans="1:19" s="118" customFormat="1" x14ac:dyDescent="0.25">
      <c r="A278" s="250">
        <v>56</v>
      </c>
      <c r="B278" s="113" t="s">
        <v>366</v>
      </c>
      <c r="C278" s="64">
        <v>1.0900000000000001</v>
      </c>
      <c r="D278" s="212" t="s">
        <v>332</v>
      </c>
      <c r="E278" s="64" t="s">
        <v>516</v>
      </c>
      <c r="F278" s="241">
        <v>0.95</v>
      </c>
      <c r="G278" s="298"/>
      <c r="H278" s="298"/>
      <c r="I278" s="298"/>
      <c r="J278" s="211"/>
      <c r="L278" s="210"/>
      <c r="R278" s="210"/>
      <c r="S278" s="210"/>
    </row>
    <row r="279" spans="1:19" s="118" customFormat="1" x14ac:dyDescent="0.25">
      <c r="A279" s="115">
        <v>57</v>
      </c>
      <c r="B279" s="113" t="s">
        <v>367</v>
      </c>
      <c r="C279" s="64">
        <v>0.5</v>
      </c>
      <c r="D279" s="212" t="s">
        <v>332</v>
      </c>
      <c r="E279" s="64" t="s">
        <v>516</v>
      </c>
      <c r="F279" s="241">
        <v>0.9</v>
      </c>
      <c r="G279" s="298"/>
      <c r="H279" s="298"/>
      <c r="I279" s="298"/>
      <c r="J279" s="211"/>
      <c r="L279" s="210"/>
      <c r="R279" s="210"/>
      <c r="S279" s="210"/>
    </row>
    <row r="280" spans="1:19" s="118" customFormat="1" x14ac:dyDescent="0.25">
      <c r="A280" s="250">
        <v>58</v>
      </c>
      <c r="B280" s="113" t="s">
        <v>368</v>
      </c>
      <c r="C280" s="64">
        <v>0.95</v>
      </c>
      <c r="D280" s="212" t="s">
        <v>332</v>
      </c>
      <c r="E280" s="64" t="s">
        <v>516</v>
      </c>
      <c r="F280" s="241">
        <v>0.6</v>
      </c>
      <c r="G280" s="298"/>
      <c r="H280" s="298"/>
      <c r="I280" s="298"/>
      <c r="J280" s="211"/>
      <c r="L280" s="210"/>
      <c r="R280" s="210"/>
      <c r="S280" s="210"/>
    </row>
    <row r="281" spans="1:19" s="118" customFormat="1" x14ac:dyDescent="0.25">
      <c r="A281" s="115">
        <v>59</v>
      </c>
      <c r="B281" s="113" t="s">
        <v>338</v>
      </c>
      <c r="C281" s="64">
        <v>1.85</v>
      </c>
      <c r="D281" s="212" t="s">
        <v>332</v>
      </c>
      <c r="E281" s="64" t="s">
        <v>516</v>
      </c>
      <c r="F281" s="241">
        <v>0.9</v>
      </c>
      <c r="G281" s="299"/>
      <c r="H281" s="299"/>
      <c r="I281" s="299"/>
      <c r="J281" s="211"/>
      <c r="L281" s="210"/>
      <c r="R281" s="210"/>
      <c r="S281" s="210"/>
    </row>
    <row r="282" spans="1:19" s="118" customFormat="1" x14ac:dyDescent="0.25">
      <c r="A282" s="10"/>
      <c r="B282" s="19"/>
      <c r="C282" s="75"/>
      <c r="D282" s="10"/>
      <c r="E282" s="10"/>
      <c r="F282" s="76"/>
      <c r="G282" s="115"/>
      <c r="H282" s="115"/>
      <c r="I282" s="115"/>
      <c r="J282" s="211"/>
      <c r="L282" s="210"/>
      <c r="R282" s="210"/>
      <c r="S282" s="210"/>
    </row>
    <row r="283" spans="1:19" s="118" customFormat="1" x14ac:dyDescent="0.25">
      <c r="A283" s="33" t="s">
        <v>369</v>
      </c>
      <c r="B283" s="114"/>
      <c r="C283" s="75"/>
      <c r="D283" s="10"/>
      <c r="E283" s="10"/>
      <c r="F283" s="76"/>
      <c r="G283" s="115"/>
      <c r="H283" s="115"/>
      <c r="I283" s="115"/>
      <c r="J283" s="211">
        <f>C283</f>
        <v>0</v>
      </c>
      <c r="K283" s="118">
        <v>1</v>
      </c>
      <c r="L283" s="210" t="e">
        <f>IF(#REF!=100%,C283,"")</f>
        <v>#REF!</v>
      </c>
      <c r="M283" s="118" t="e">
        <f>IF(L283="","",1)</f>
        <v>#REF!</v>
      </c>
      <c r="R283" s="210"/>
      <c r="S283" s="210"/>
    </row>
    <row r="284" spans="1:19" s="118" customFormat="1" x14ac:dyDescent="0.25">
      <c r="A284" s="33" t="s">
        <v>370</v>
      </c>
      <c r="B284" s="114"/>
      <c r="C284" s="23"/>
      <c r="D284" s="10"/>
      <c r="E284" s="10"/>
      <c r="F284" s="76"/>
      <c r="G284" s="115"/>
      <c r="H284" s="115"/>
      <c r="I284" s="115"/>
      <c r="J284" s="211">
        <f>C284</f>
        <v>0</v>
      </c>
      <c r="K284" s="118">
        <v>1</v>
      </c>
      <c r="L284" s="210" t="e">
        <f>IF(#REF!=100%,C284,"")</f>
        <v>#REF!</v>
      </c>
      <c r="M284" s="118" t="e">
        <f>IF(L284="","",1)</f>
        <v>#REF!</v>
      </c>
      <c r="R284" s="210"/>
      <c r="S284" s="210"/>
    </row>
    <row r="285" spans="1:19" s="118" customFormat="1" ht="15" customHeight="1" x14ac:dyDescent="0.25">
      <c r="A285" s="156">
        <v>60</v>
      </c>
      <c r="B285" s="42" t="s">
        <v>261</v>
      </c>
      <c r="C285" s="121">
        <v>1.28</v>
      </c>
      <c r="D285" s="212" t="s">
        <v>332</v>
      </c>
      <c r="E285" s="64" t="s">
        <v>516</v>
      </c>
      <c r="F285" s="213">
        <v>0.97</v>
      </c>
      <c r="G285" s="297" t="s">
        <v>285</v>
      </c>
      <c r="H285" s="297" t="s">
        <v>371</v>
      </c>
      <c r="I285" s="297" t="s">
        <v>210</v>
      </c>
      <c r="J285" s="211"/>
      <c r="L285" s="210"/>
      <c r="R285" s="210"/>
      <c r="S285" s="210"/>
    </row>
    <row r="286" spans="1:19" s="118" customFormat="1" ht="15" customHeight="1" x14ac:dyDescent="0.25">
      <c r="A286" s="156">
        <v>61</v>
      </c>
      <c r="B286" s="42" t="s">
        <v>262</v>
      </c>
      <c r="C286" s="121">
        <v>0.45</v>
      </c>
      <c r="D286" s="212" t="s">
        <v>332</v>
      </c>
      <c r="E286" s="64" t="s">
        <v>516</v>
      </c>
      <c r="F286" s="213">
        <v>0.3</v>
      </c>
      <c r="G286" s="298"/>
      <c r="H286" s="298"/>
      <c r="I286" s="298"/>
      <c r="J286" s="211"/>
      <c r="L286" s="210"/>
      <c r="R286" s="210"/>
      <c r="S286" s="210"/>
    </row>
    <row r="287" spans="1:19" s="118" customFormat="1" ht="15" customHeight="1" x14ac:dyDescent="0.25">
      <c r="A287" s="156">
        <v>62</v>
      </c>
      <c r="B287" s="42" t="s">
        <v>263</v>
      </c>
      <c r="C287" s="121">
        <v>0.46</v>
      </c>
      <c r="D287" s="212" t="s">
        <v>332</v>
      </c>
      <c r="E287" s="64" t="s">
        <v>516</v>
      </c>
      <c r="F287" s="213">
        <v>0.3</v>
      </c>
      <c r="G287" s="298"/>
      <c r="H287" s="298"/>
      <c r="I287" s="298"/>
      <c r="J287" s="211"/>
      <c r="L287" s="210"/>
      <c r="R287" s="210"/>
      <c r="S287" s="210"/>
    </row>
    <row r="288" spans="1:19" s="118" customFormat="1" ht="15" customHeight="1" x14ac:dyDescent="0.25">
      <c r="A288" s="156">
        <v>63</v>
      </c>
      <c r="B288" s="42" t="s">
        <v>264</v>
      </c>
      <c r="C288" s="121">
        <v>0.77</v>
      </c>
      <c r="D288" s="212" t="s">
        <v>332</v>
      </c>
      <c r="E288" s="64" t="s">
        <v>516</v>
      </c>
      <c r="F288" s="213">
        <v>0</v>
      </c>
      <c r="G288" s="298"/>
      <c r="H288" s="298"/>
      <c r="I288" s="298"/>
      <c r="J288" s="211"/>
      <c r="L288" s="210"/>
      <c r="R288" s="210"/>
      <c r="S288" s="210"/>
    </row>
    <row r="289" spans="1:19" s="118" customFormat="1" ht="15" customHeight="1" x14ac:dyDescent="0.25">
      <c r="A289" s="156">
        <v>64</v>
      </c>
      <c r="B289" s="42" t="s">
        <v>265</v>
      </c>
      <c r="C289" s="121">
        <v>0.95</v>
      </c>
      <c r="D289" s="212" t="s">
        <v>348</v>
      </c>
      <c r="E289" s="64" t="s">
        <v>516</v>
      </c>
      <c r="F289" s="213">
        <v>0</v>
      </c>
      <c r="G289" s="298"/>
      <c r="H289" s="298"/>
      <c r="I289" s="298"/>
      <c r="J289" s="211"/>
      <c r="L289" s="210"/>
      <c r="R289" s="210"/>
      <c r="S289" s="210"/>
    </row>
    <row r="290" spans="1:19" s="118" customFormat="1" ht="15" customHeight="1" x14ac:dyDescent="0.25">
      <c r="A290" s="156">
        <v>65</v>
      </c>
      <c r="B290" s="42" t="s">
        <v>266</v>
      </c>
      <c r="C290" s="121">
        <v>0.68</v>
      </c>
      <c r="D290" s="212" t="s">
        <v>348</v>
      </c>
      <c r="E290" s="64" t="s">
        <v>516</v>
      </c>
      <c r="F290" s="213">
        <v>0</v>
      </c>
      <c r="G290" s="298"/>
      <c r="H290" s="298"/>
      <c r="I290" s="298"/>
      <c r="J290" s="211"/>
      <c r="L290" s="210"/>
      <c r="R290" s="210"/>
      <c r="S290" s="210"/>
    </row>
    <row r="291" spans="1:19" s="118" customFormat="1" ht="15" customHeight="1" x14ac:dyDescent="0.25">
      <c r="A291" s="156">
        <v>66</v>
      </c>
      <c r="B291" s="42" t="s">
        <v>267</v>
      </c>
      <c r="C291" s="121">
        <v>0.23</v>
      </c>
      <c r="D291" s="212" t="s">
        <v>332</v>
      </c>
      <c r="E291" s="64" t="s">
        <v>516</v>
      </c>
      <c r="F291" s="213">
        <v>0.35</v>
      </c>
      <c r="G291" s="298"/>
      <c r="H291" s="298"/>
      <c r="I291" s="298"/>
      <c r="J291" s="211"/>
      <c r="L291" s="210"/>
      <c r="R291" s="210"/>
      <c r="S291" s="210"/>
    </row>
    <row r="292" spans="1:19" s="118" customFormat="1" ht="15" customHeight="1" x14ac:dyDescent="0.25">
      <c r="A292" s="156">
        <v>67</v>
      </c>
      <c r="B292" s="42" t="s">
        <v>268</v>
      </c>
      <c r="C292" s="121">
        <v>4.4000000000000004</v>
      </c>
      <c r="D292" s="212" t="s">
        <v>353</v>
      </c>
      <c r="E292" s="64" t="s">
        <v>516</v>
      </c>
      <c r="F292" s="213">
        <v>0.84</v>
      </c>
      <c r="G292" s="298"/>
      <c r="H292" s="298"/>
      <c r="I292" s="298"/>
      <c r="J292" s="211"/>
      <c r="L292" s="210"/>
      <c r="R292" s="210"/>
      <c r="S292" s="210"/>
    </row>
    <row r="293" spans="1:19" s="118" customFormat="1" ht="15" customHeight="1" x14ac:dyDescent="0.25">
      <c r="A293" s="156">
        <v>68</v>
      </c>
      <c r="B293" s="42" t="s">
        <v>269</v>
      </c>
      <c r="C293" s="61">
        <v>1.41</v>
      </c>
      <c r="D293" s="212" t="s">
        <v>372</v>
      </c>
      <c r="E293" s="64" t="s">
        <v>516</v>
      </c>
      <c r="F293" s="213">
        <v>0.6</v>
      </c>
      <c r="G293" s="298"/>
      <c r="H293" s="298"/>
      <c r="I293" s="298"/>
      <c r="J293" s="211"/>
      <c r="L293" s="210"/>
      <c r="R293" s="210"/>
      <c r="S293" s="210"/>
    </row>
    <row r="294" spans="1:19" s="118" customFormat="1" ht="15" customHeight="1" x14ac:dyDescent="0.25">
      <c r="A294" s="156">
        <v>69</v>
      </c>
      <c r="B294" s="42" t="s">
        <v>270</v>
      </c>
      <c r="C294" s="121">
        <v>0.49</v>
      </c>
      <c r="D294" s="212" t="s">
        <v>347</v>
      </c>
      <c r="E294" s="64" t="s">
        <v>516</v>
      </c>
      <c r="F294" s="213">
        <v>0.4</v>
      </c>
      <c r="G294" s="298"/>
      <c r="H294" s="298"/>
      <c r="I294" s="298"/>
      <c r="J294" s="211"/>
      <c r="L294" s="210"/>
      <c r="R294" s="210"/>
      <c r="S294" s="210"/>
    </row>
    <row r="295" spans="1:19" s="118" customFormat="1" ht="15" customHeight="1" x14ac:dyDescent="0.25">
      <c r="A295" s="156">
        <v>70</v>
      </c>
      <c r="B295" s="42" t="s">
        <v>271</v>
      </c>
      <c r="C295" s="121">
        <v>1.71</v>
      </c>
      <c r="D295" s="212" t="s">
        <v>332</v>
      </c>
      <c r="E295" s="64" t="s">
        <v>516</v>
      </c>
      <c r="F295" s="213">
        <v>0.35</v>
      </c>
      <c r="G295" s="298"/>
      <c r="H295" s="298"/>
      <c r="I295" s="298"/>
      <c r="J295" s="118">
        <f>C295</f>
        <v>1.71</v>
      </c>
      <c r="K295" s="118">
        <v>1</v>
      </c>
      <c r="L295" s="210"/>
      <c r="R295" s="210"/>
      <c r="S295" s="210"/>
    </row>
    <row r="296" spans="1:19" s="118" customFormat="1" ht="15" customHeight="1" x14ac:dyDescent="0.25">
      <c r="A296" s="156">
        <v>71</v>
      </c>
      <c r="B296" s="42" t="s">
        <v>272</v>
      </c>
      <c r="C296" s="121">
        <v>0.65</v>
      </c>
      <c r="D296" s="212" t="s">
        <v>332</v>
      </c>
      <c r="E296" s="64" t="s">
        <v>516</v>
      </c>
      <c r="F296" s="213">
        <v>0.95</v>
      </c>
      <c r="G296" s="298"/>
      <c r="H296" s="298"/>
      <c r="I296" s="298"/>
      <c r="J296" s="118">
        <f>C296</f>
        <v>0.65</v>
      </c>
      <c r="K296" s="118">
        <v>1</v>
      </c>
      <c r="L296" s="210"/>
      <c r="R296" s="210"/>
      <c r="S296" s="210"/>
    </row>
    <row r="297" spans="1:19" s="118" customFormat="1" ht="15" customHeight="1" x14ac:dyDescent="0.25">
      <c r="A297" s="156">
        <v>72</v>
      </c>
      <c r="B297" s="42" t="s">
        <v>270</v>
      </c>
      <c r="C297" s="121">
        <v>0.99</v>
      </c>
      <c r="D297" s="212" t="s">
        <v>332</v>
      </c>
      <c r="E297" s="64" t="s">
        <v>516</v>
      </c>
      <c r="F297" s="213">
        <v>0.4</v>
      </c>
      <c r="G297" s="298"/>
      <c r="H297" s="298"/>
      <c r="I297" s="298"/>
    </row>
    <row r="298" spans="1:19" s="118" customFormat="1" ht="15" customHeight="1" x14ac:dyDescent="0.25">
      <c r="A298" s="156">
        <v>73</v>
      </c>
      <c r="B298" s="42" t="s">
        <v>273</v>
      </c>
      <c r="C298" s="121">
        <v>2.5</v>
      </c>
      <c r="D298" s="212" t="s">
        <v>332</v>
      </c>
      <c r="E298" s="64" t="s">
        <v>516</v>
      </c>
      <c r="F298" s="213">
        <v>0.43</v>
      </c>
      <c r="G298" s="298"/>
      <c r="H298" s="298"/>
      <c r="I298" s="298"/>
    </row>
    <row r="299" spans="1:19" s="118" customFormat="1" ht="15" customHeight="1" x14ac:dyDescent="0.25">
      <c r="A299" s="156">
        <v>74</v>
      </c>
      <c r="B299" s="42" t="s">
        <v>274</v>
      </c>
      <c r="C299" s="121">
        <v>1</v>
      </c>
      <c r="D299" s="212" t="s">
        <v>372</v>
      </c>
      <c r="E299" s="64" t="s">
        <v>516</v>
      </c>
      <c r="F299" s="213">
        <v>0.95</v>
      </c>
      <c r="G299" s="298"/>
      <c r="H299" s="298"/>
      <c r="I299" s="298"/>
    </row>
    <row r="300" spans="1:19" s="118" customFormat="1" ht="15" customHeight="1" x14ac:dyDescent="0.25">
      <c r="A300" s="156">
        <v>75</v>
      </c>
      <c r="B300" s="42" t="s">
        <v>275</v>
      </c>
      <c r="C300" s="121">
        <v>0.71499999999999997</v>
      </c>
      <c r="D300" s="212" t="s">
        <v>332</v>
      </c>
      <c r="E300" s="64" t="s">
        <v>516</v>
      </c>
      <c r="F300" s="213">
        <v>0.95</v>
      </c>
      <c r="G300" s="298"/>
      <c r="H300" s="298"/>
      <c r="I300" s="298"/>
    </row>
    <row r="301" spans="1:19" s="118" customFormat="1" ht="15" customHeight="1" x14ac:dyDescent="0.25">
      <c r="A301" s="156">
        <v>76</v>
      </c>
      <c r="B301" s="42" t="s">
        <v>276</v>
      </c>
      <c r="C301" s="121">
        <v>0.85</v>
      </c>
      <c r="D301" s="212" t="s">
        <v>332</v>
      </c>
      <c r="E301" s="64" t="s">
        <v>516</v>
      </c>
      <c r="F301" s="213">
        <v>0</v>
      </c>
      <c r="G301" s="298"/>
      <c r="H301" s="298"/>
      <c r="I301" s="298"/>
    </row>
    <row r="302" spans="1:19" s="118" customFormat="1" ht="15" customHeight="1" x14ac:dyDescent="0.25">
      <c r="A302" s="156">
        <v>77</v>
      </c>
      <c r="B302" s="42" t="s">
        <v>277</v>
      </c>
      <c r="C302" s="61">
        <v>0.41499999999999998</v>
      </c>
      <c r="D302" s="212" t="s">
        <v>339</v>
      </c>
      <c r="E302" s="64" t="s">
        <v>516</v>
      </c>
      <c r="F302" s="213">
        <v>0.95</v>
      </c>
      <c r="G302" s="298"/>
      <c r="H302" s="298"/>
      <c r="I302" s="298"/>
    </row>
    <row r="303" spans="1:19" s="118" customFormat="1" ht="15" customHeight="1" x14ac:dyDescent="0.25">
      <c r="A303" s="156">
        <v>78</v>
      </c>
      <c r="B303" s="42" t="s">
        <v>278</v>
      </c>
      <c r="C303" s="121">
        <v>1</v>
      </c>
      <c r="D303" s="212" t="s">
        <v>332</v>
      </c>
      <c r="E303" s="64" t="s">
        <v>516</v>
      </c>
      <c r="F303" s="213">
        <v>0.43</v>
      </c>
      <c r="G303" s="298"/>
      <c r="H303" s="298"/>
      <c r="I303" s="298"/>
    </row>
    <row r="304" spans="1:19" s="118" customFormat="1" ht="15" customHeight="1" x14ac:dyDescent="0.25">
      <c r="A304" s="156">
        <v>79</v>
      </c>
      <c r="B304" s="42" t="s">
        <v>279</v>
      </c>
      <c r="C304" s="121">
        <v>1</v>
      </c>
      <c r="D304" s="212" t="s">
        <v>332</v>
      </c>
      <c r="E304" s="64" t="s">
        <v>516</v>
      </c>
      <c r="F304" s="213">
        <v>0</v>
      </c>
      <c r="G304" s="298"/>
      <c r="H304" s="298"/>
      <c r="I304" s="298"/>
    </row>
    <row r="305" spans="1:9" s="118" customFormat="1" ht="15" customHeight="1" x14ac:dyDescent="0.25">
      <c r="A305" s="156">
        <v>80</v>
      </c>
      <c r="B305" s="42" t="s">
        <v>280</v>
      </c>
      <c r="C305" s="121">
        <v>1.8</v>
      </c>
      <c r="D305" s="212" t="s">
        <v>347</v>
      </c>
      <c r="E305" s="64" t="s">
        <v>516</v>
      </c>
      <c r="F305" s="213">
        <v>0.84</v>
      </c>
      <c r="G305" s="298"/>
      <c r="H305" s="298"/>
      <c r="I305" s="298"/>
    </row>
    <row r="306" spans="1:9" s="118" customFormat="1" ht="15" customHeight="1" x14ac:dyDescent="0.25">
      <c r="A306" s="156">
        <v>81</v>
      </c>
      <c r="B306" s="42" t="s">
        <v>281</v>
      </c>
      <c r="C306" s="121">
        <v>1</v>
      </c>
      <c r="D306" s="212" t="s">
        <v>347</v>
      </c>
      <c r="E306" s="64" t="s">
        <v>516</v>
      </c>
      <c r="F306" s="213">
        <v>0.73</v>
      </c>
      <c r="G306" s="298"/>
      <c r="H306" s="298"/>
      <c r="I306" s="298"/>
    </row>
    <row r="307" spans="1:9" s="118" customFormat="1" ht="15" customHeight="1" x14ac:dyDescent="0.25">
      <c r="A307" s="156">
        <v>82</v>
      </c>
      <c r="B307" s="42" t="s">
        <v>282</v>
      </c>
      <c r="C307" s="121">
        <v>1.6</v>
      </c>
      <c r="D307" s="212" t="s">
        <v>347</v>
      </c>
      <c r="E307" s="64" t="s">
        <v>516</v>
      </c>
      <c r="F307" s="213">
        <v>0.95</v>
      </c>
      <c r="G307" s="298"/>
      <c r="H307" s="298"/>
      <c r="I307" s="298"/>
    </row>
    <row r="308" spans="1:9" s="118" customFormat="1" ht="15" customHeight="1" x14ac:dyDescent="0.25">
      <c r="A308" s="156">
        <v>83</v>
      </c>
      <c r="B308" s="42" t="s">
        <v>283</v>
      </c>
      <c r="C308" s="121">
        <v>0.375</v>
      </c>
      <c r="D308" s="212" t="s">
        <v>332</v>
      </c>
      <c r="E308" s="64" t="s">
        <v>516</v>
      </c>
      <c r="F308" s="213">
        <v>0.15</v>
      </c>
      <c r="G308" s="298"/>
      <c r="H308" s="298"/>
      <c r="I308" s="298"/>
    </row>
    <row r="309" spans="1:9" s="118" customFormat="1" ht="15" customHeight="1" x14ac:dyDescent="0.25">
      <c r="A309" s="156">
        <v>84</v>
      </c>
      <c r="B309" s="42" t="s">
        <v>284</v>
      </c>
      <c r="C309" s="121">
        <v>0.5</v>
      </c>
      <c r="D309" s="212" t="s">
        <v>347</v>
      </c>
      <c r="E309" s="64" t="s">
        <v>516</v>
      </c>
      <c r="F309" s="213">
        <v>0.78</v>
      </c>
      <c r="G309" s="298"/>
      <c r="H309" s="298"/>
      <c r="I309" s="298"/>
    </row>
    <row r="310" spans="1:9" s="118" customFormat="1" ht="15" customHeight="1" x14ac:dyDescent="0.25">
      <c r="A310" s="156">
        <v>85</v>
      </c>
      <c r="B310" s="42" t="s">
        <v>286</v>
      </c>
      <c r="C310" s="121">
        <v>0.5</v>
      </c>
      <c r="D310" s="212" t="s">
        <v>332</v>
      </c>
      <c r="E310" s="64" t="s">
        <v>516</v>
      </c>
      <c r="F310" s="213">
        <v>0</v>
      </c>
      <c r="G310" s="298"/>
      <c r="H310" s="298"/>
      <c r="I310" s="298"/>
    </row>
    <row r="311" spans="1:9" s="118" customFormat="1" ht="15" customHeight="1" x14ac:dyDescent="0.25">
      <c r="A311" s="156">
        <v>86</v>
      </c>
      <c r="B311" s="42" t="s">
        <v>287</v>
      </c>
      <c r="C311" s="121">
        <v>0.375</v>
      </c>
      <c r="D311" s="212" t="s">
        <v>332</v>
      </c>
      <c r="E311" s="64" t="s">
        <v>516</v>
      </c>
      <c r="F311" s="213">
        <v>0.95</v>
      </c>
      <c r="G311" s="298"/>
      <c r="H311" s="298"/>
      <c r="I311" s="298"/>
    </row>
    <row r="312" spans="1:9" s="118" customFormat="1" ht="15" customHeight="1" x14ac:dyDescent="0.25">
      <c r="A312" s="156">
        <v>87</v>
      </c>
      <c r="B312" s="42" t="s">
        <v>288</v>
      </c>
      <c r="C312" s="121">
        <v>1.8</v>
      </c>
      <c r="D312" s="212" t="s">
        <v>332</v>
      </c>
      <c r="E312" s="64" t="s">
        <v>516</v>
      </c>
      <c r="F312" s="213">
        <v>0</v>
      </c>
      <c r="G312" s="298"/>
      <c r="H312" s="298"/>
      <c r="I312" s="298"/>
    </row>
    <row r="313" spans="1:9" s="118" customFormat="1" ht="15" customHeight="1" x14ac:dyDescent="0.25">
      <c r="A313" s="156">
        <v>88</v>
      </c>
      <c r="B313" s="42" t="s">
        <v>289</v>
      </c>
      <c r="C313" s="121">
        <v>0.32</v>
      </c>
      <c r="D313" s="212" t="s">
        <v>332</v>
      </c>
      <c r="E313" s="64" t="s">
        <v>516</v>
      </c>
      <c r="F313" s="213">
        <v>0</v>
      </c>
      <c r="G313" s="298"/>
      <c r="H313" s="298"/>
      <c r="I313" s="298"/>
    </row>
    <row r="314" spans="1:9" s="118" customFormat="1" ht="15" customHeight="1" x14ac:dyDescent="0.25">
      <c r="A314" s="156">
        <v>89</v>
      </c>
      <c r="B314" s="42" t="s">
        <v>290</v>
      </c>
      <c r="C314" s="121">
        <v>1.5</v>
      </c>
      <c r="D314" s="212" t="s">
        <v>332</v>
      </c>
      <c r="E314" s="64" t="s">
        <v>516</v>
      </c>
      <c r="F314" s="213">
        <v>0</v>
      </c>
      <c r="G314" s="298"/>
      <c r="H314" s="298"/>
      <c r="I314" s="298"/>
    </row>
    <row r="315" spans="1:9" s="118" customFormat="1" ht="15" customHeight="1" x14ac:dyDescent="0.25">
      <c r="A315" s="156">
        <v>90</v>
      </c>
      <c r="B315" s="42" t="s">
        <v>291</v>
      </c>
      <c r="C315" s="121">
        <v>1.4</v>
      </c>
      <c r="D315" s="212" t="s">
        <v>373</v>
      </c>
      <c r="E315" s="64" t="s">
        <v>516</v>
      </c>
      <c r="F315" s="213">
        <v>0.55000000000000004</v>
      </c>
      <c r="G315" s="298"/>
      <c r="H315" s="298"/>
      <c r="I315" s="298"/>
    </row>
    <row r="316" spans="1:9" s="118" customFormat="1" ht="15" customHeight="1" x14ac:dyDescent="0.25">
      <c r="A316" s="156">
        <v>91</v>
      </c>
      <c r="B316" s="42" t="s">
        <v>292</v>
      </c>
      <c r="C316" s="121">
        <v>2</v>
      </c>
      <c r="D316" s="212" t="s">
        <v>350</v>
      </c>
      <c r="E316" s="64" t="s">
        <v>516</v>
      </c>
      <c r="F316" s="213">
        <v>0.75</v>
      </c>
      <c r="G316" s="298"/>
      <c r="H316" s="298"/>
      <c r="I316" s="298"/>
    </row>
    <row r="317" spans="1:9" s="118" customFormat="1" ht="15" customHeight="1" x14ac:dyDescent="0.25">
      <c r="A317" s="156">
        <v>92</v>
      </c>
      <c r="B317" s="42" t="s">
        <v>293</v>
      </c>
      <c r="C317" s="121">
        <v>1.5</v>
      </c>
      <c r="D317" s="212" t="s">
        <v>350</v>
      </c>
      <c r="E317" s="64" t="s">
        <v>516</v>
      </c>
      <c r="F317" s="213">
        <v>0.42</v>
      </c>
      <c r="G317" s="298"/>
      <c r="H317" s="298"/>
      <c r="I317" s="298"/>
    </row>
    <row r="318" spans="1:9" s="118" customFormat="1" ht="15" customHeight="1" x14ac:dyDescent="0.25">
      <c r="A318" s="156">
        <v>93</v>
      </c>
      <c r="B318" s="42" t="s">
        <v>294</v>
      </c>
      <c r="C318" s="61">
        <v>1.5</v>
      </c>
      <c r="D318" s="215" t="s">
        <v>216</v>
      </c>
      <c r="E318" s="64" t="s">
        <v>516</v>
      </c>
      <c r="F318" s="213">
        <v>0.45</v>
      </c>
      <c r="G318" s="298"/>
      <c r="H318" s="298"/>
      <c r="I318" s="298"/>
    </row>
    <row r="319" spans="1:9" s="118" customFormat="1" ht="15" customHeight="1" x14ac:dyDescent="0.25">
      <c r="A319" s="156">
        <v>94</v>
      </c>
      <c r="B319" s="42" t="s">
        <v>295</v>
      </c>
      <c r="C319" s="61">
        <v>2</v>
      </c>
      <c r="D319" s="215" t="s">
        <v>216</v>
      </c>
      <c r="E319" s="64" t="s">
        <v>516</v>
      </c>
      <c r="F319" s="213">
        <v>0.7</v>
      </c>
      <c r="G319" s="298"/>
      <c r="H319" s="298"/>
      <c r="I319" s="298"/>
    </row>
    <row r="320" spans="1:9" s="118" customFormat="1" ht="15" customHeight="1" x14ac:dyDescent="0.25">
      <c r="A320" s="156">
        <v>95</v>
      </c>
      <c r="B320" s="42" t="s">
        <v>296</v>
      </c>
      <c r="C320" s="121">
        <v>0.9</v>
      </c>
      <c r="D320" s="212" t="s">
        <v>332</v>
      </c>
      <c r="E320" s="64" t="s">
        <v>516</v>
      </c>
      <c r="F320" s="213">
        <v>0</v>
      </c>
      <c r="G320" s="298"/>
      <c r="H320" s="298"/>
      <c r="I320" s="298"/>
    </row>
    <row r="321" spans="1:19" s="118" customFormat="1" ht="15" customHeight="1" x14ac:dyDescent="0.25">
      <c r="A321" s="156">
        <v>96</v>
      </c>
      <c r="B321" s="42" t="s">
        <v>297</v>
      </c>
      <c r="C321" s="121">
        <v>0.25</v>
      </c>
      <c r="D321" s="212" t="s">
        <v>332</v>
      </c>
      <c r="E321" s="64" t="s">
        <v>516</v>
      </c>
      <c r="F321" s="213">
        <v>0</v>
      </c>
      <c r="G321" s="299"/>
      <c r="H321" s="299"/>
      <c r="I321" s="299"/>
    </row>
    <row r="322" spans="1:19" s="118" customFormat="1" x14ac:dyDescent="0.25">
      <c r="A322" s="33"/>
      <c r="B322" s="114"/>
      <c r="C322" s="23"/>
      <c r="D322" s="10"/>
      <c r="E322" s="10"/>
      <c r="F322" s="76"/>
      <c r="G322" s="115"/>
      <c r="H322" s="115"/>
      <c r="I322" s="115"/>
      <c r="J322" s="211"/>
      <c r="L322" s="210"/>
      <c r="R322" s="210"/>
      <c r="S322" s="210"/>
    </row>
    <row r="323" spans="1:19" ht="19.5" customHeight="1" x14ac:dyDescent="0.25">
      <c r="A323" s="288" t="s">
        <v>422</v>
      </c>
      <c r="B323" s="289"/>
      <c r="C323" s="289"/>
      <c r="D323" s="289"/>
      <c r="E323" s="289"/>
      <c r="F323" s="289"/>
      <c r="G323" s="289"/>
      <c r="H323" s="289"/>
      <c r="I323" s="290"/>
      <c r="J323" s="123"/>
      <c r="K323" s="43"/>
      <c r="L323" s="43"/>
      <c r="M323" s="43"/>
      <c r="N323" s="43"/>
      <c r="O323" s="43"/>
      <c r="P323" s="43"/>
    </row>
    <row r="324" spans="1:19" x14ac:dyDescent="0.25">
      <c r="A324" s="291" t="s">
        <v>423</v>
      </c>
      <c r="B324" s="292"/>
      <c r="C324" s="292"/>
      <c r="D324" s="292"/>
      <c r="E324" s="292"/>
      <c r="F324" s="292"/>
      <c r="G324" s="292"/>
      <c r="H324" s="292"/>
      <c r="I324" s="293"/>
      <c r="J324" s="123"/>
      <c r="K324" s="43"/>
      <c r="L324" s="43"/>
      <c r="M324" s="43"/>
      <c r="N324" s="43"/>
      <c r="O324" s="43"/>
      <c r="P324" s="43"/>
    </row>
    <row r="325" spans="1:19" ht="36" x14ac:dyDescent="0.25">
      <c r="A325" s="156">
        <v>1</v>
      </c>
      <c r="B325" s="157" t="s">
        <v>424</v>
      </c>
      <c r="C325" s="158">
        <v>7.1</v>
      </c>
      <c r="D325" s="159" t="s">
        <v>425</v>
      </c>
      <c r="E325" s="159" t="s">
        <v>426</v>
      </c>
      <c r="F325" s="160">
        <v>0.9</v>
      </c>
      <c r="G325" s="161" t="s">
        <v>427</v>
      </c>
      <c r="H325" s="161" t="s">
        <v>428</v>
      </c>
      <c r="I325" s="161" t="s">
        <v>429</v>
      </c>
      <c r="J325" s="43"/>
      <c r="K325" s="43"/>
      <c r="L325" s="43"/>
      <c r="M325" s="43"/>
      <c r="N325" s="43"/>
      <c r="O325" s="43"/>
      <c r="P325" s="43"/>
    </row>
    <row r="326" spans="1:19" s="202" customFormat="1" ht="24" x14ac:dyDescent="0.25">
      <c r="A326" s="156">
        <v>2</v>
      </c>
      <c r="B326" s="157" t="s">
        <v>430</v>
      </c>
      <c r="C326" s="162">
        <v>2.8</v>
      </c>
      <c r="D326" s="159" t="s">
        <v>431</v>
      </c>
      <c r="E326" s="159" t="s">
        <v>432</v>
      </c>
      <c r="F326" s="163">
        <v>0.3</v>
      </c>
      <c r="G326" s="161" t="s">
        <v>433</v>
      </c>
      <c r="H326" s="161" t="s">
        <v>428</v>
      </c>
      <c r="I326" s="161" t="s">
        <v>429</v>
      </c>
      <c r="J326" s="43"/>
      <c r="K326" s="43"/>
      <c r="L326" s="43"/>
      <c r="M326" s="43"/>
      <c r="N326" s="43"/>
      <c r="O326" s="43"/>
      <c r="P326" s="43"/>
    </row>
    <row r="327" spans="1:19" s="202" customFormat="1" x14ac:dyDescent="0.25">
      <c r="A327" s="273" t="s">
        <v>434</v>
      </c>
      <c r="B327" s="274"/>
      <c r="C327" s="274"/>
      <c r="D327" s="274"/>
      <c r="E327" s="274"/>
      <c r="F327" s="274"/>
      <c r="G327" s="274"/>
      <c r="H327" s="274"/>
      <c r="I327" s="275"/>
      <c r="J327" s="43"/>
      <c r="K327" s="43"/>
      <c r="L327" s="43"/>
      <c r="M327" s="43"/>
      <c r="N327" s="43"/>
      <c r="O327" s="43"/>
      <c r="P327" s="43"/>
    </row>
    <row r="328" spans="1:19" s="202" customFormat="1" ht="24" x14ac:dyDescent="0.25">
      <c r="A328" s="156">
        <v>3</v>
      </c>
      <c r="B328" s="157" t="s">
        <v>435</v>
      </c>
      <c r="C328" s="162">
        <v>0.67</v>
      </c>
      <c r="D328" s="159" t="s">
        <v>431</v>
      </c>
      <c r="E328" s="159" t="s">
        <v>432</v>
      </c>
      <c r="F328" s="163">
        <v>0.8</v>
      </c>
      <c r="G328" s="161" t="s">
        <v>433</v>
      </c>
      <c r="H328" s="161" t="s">
        <v>428</v>
      </c>
      <c r="I328" s="161" t="s">
        <v>429</v>
      </c>
      <c r="J328" s="43"/>
      <c r="K328" s="43"/>
      <c r="L328" s="43"/>
      <c r="M328" s="43"/>
      <c r="N328" s="43"/>
      <c r="O328" s="43"/>
      <c r="P328" s="43"/>
    </row>
    <row r="329" spans="1:19" s="202" customFormat="1" x14ac:dyDescent="0.25">
      <c r="A329" s="273" t="s">
        <v>436</v>
      </c>
      <c r="B329" s="274"/>
      <c r="C329" s="274"/>
      <c r="D329" s="274"/>
      <c r="E329" s="274"/>
      <c r="F329" s="274"/>
      <c r="G329" s="274"/>
      <c r="H329" s="274"/>
      <c r="I329" s="275"/>
      <c r="J329" s="43"/>
      <c r="K329" s="43"/>
      <c r="L329" s="43"/>
      <c r="M329" s="43"/>
      <c r="N329" s="43"/>
      <c r="O329" s="43"/>
      <c r="P329" s="43"/>
    </row>
    <row r="330" spans="1:19" s="202" customFormat="1" ht="36" x14ac:dyDescent="0.25">
      <c r="A330" s="156">
        <v>4</v>
      </c>
      <c r="B330" s="164" t="s">
        <v>437</v>
      </c>
      <c r="C330" s="162">
        <v>2.4</v>
      </c>
      <c r="D330" s="159" t="s">
        <v>431</v>
      </c>
      <c r="E330" s="159" t="s">
        <v>432</v>
      </c>
      <c r="F330" s="163">
        <v>0.4</v>
      </c>
      <c r="G330" s="161" t="s">
        <v>433</v>
      </c>
      <c r="H330" s="161" t="s">
        <v>428</v>
      </c>
      <c r="I330" s="161" t="s">
        <v>429</v>
      </c>
      <c r="J330" s="43"/>
      <c r="K330" s="43"/>
      <c r="L330" s="43"/>
      <c r="M330" s="43"/>
      <c r="N330" s="43"/>
      <c r="O330" s="43"/>
      <c r="P330" s="43"/>
    </row>
    <row r="331" spans="1:19" s="202" customFormat="1" ht="36" x14ac:dyDescent="0.25">
      <c r="A331" s="156">
        <v>5</v>
      </c>
      <c r="B331" s="165" t="s">
        <v>438</v>
      </c>
      <c r="C331" s="162">
        <v>0.35</v>
      </c>
      <c r="D331" s="159" t="s">
        <v>431</v>
      </c>
      <c r="E331" s="159" t="s">
        <v>432</v>
      </c>
      <c r="F331" s="163">
        <v>0.8</v>
      </c>
      <c r="G331" s="161" t="s">
        <v>433</v>
      </c>
      <c r="H331" s="161" t="s">
        <v>428</v>
      </c>
      <c r="I331" s="161" t="s">
        <v>429</v>
      </c>
      <c r="J331" s="43"/>
      <c r="K331" s="43"/>
      <c r="L331" s="43"/>
      <c r="M331" s="43"/>
      <c r="N331" s="43"/>
      <c r="O331" s="43"/>
      <c r="P331" s="43"/>
    </row>
    <row r="332" spans="1:19" s="202" customFormat="1" ht="24" x14ac:dyDescent="0.25">
      <c r="A332" s="156">
        <v>6</v>
      </c>
      <c r="B332" s="164" t="s">
        <v>439</v>
      </c>
      <c r="C332" s="162">
        <v>0.9</v>
      </c>
      <c r="D332" s="159" t="s">
        <v>431</v>
      </c>
      <c r="E332" s="159" t="s">
        <v>432</v>
      </c>
      <c r="F332" s="163">
        <v>0.8</v>
      </c>
      <c r="G332" s="161" t="s">
        <v>433</v>
      </c>
      <c r="H332" s="161" t="s">
        <v>428</v>
      </c>
      <c r="I332" s="161" t="s">
        <v>429</v>
      </c>
      <c r="J332" s="43"/>
      <c r="K332" s="43"/>
      <c r="L332" s="43"/>
      <c r="M332" s="43"/>
      <c r="N332" s="43"/>
      <c r="O332" s="43"/>
      <c r="P332" s="43"/>
    </row>
    <row r="333" spans="1:19" s="202" customFormat="1" ht="24" x14ac:dyDescent="0.25">
      <c r="A333" s="156">
        <v>7</v>
      </c>
      <c r="B333" s="166" t="s">
        <v>440</v>
      </c>
      <c r="C333" s="162">
        <v>3.5</v>
      </c>
      <c r="D333" s="159" t="s">
        <v>431</v>
      </c>
      <c r="E333" s="159" t="s">
        <v>432</v>
      </c>
      <c r="F333" s="163">
        <v>0.4</v>
      </c>
      <c r="G333" s="161" t="s">
        <v>433</v>
      </c>
      <c r="H333" s="161" t="s">
        <v>428</v>
      </c>
      <c r="I333" s="161" t="s">
        <v>429</v>
      </c>
      <c r="J333" s="43"/>
      <c r="K333" s="43"/>
      <c r="L333" s="43"/>
      <c r="M333" s="43"/>
      <c r="N333" s="43"/>
      <c r="O333" s="43"/>
      <c r="P333" s="43"/>
    </row>
    <row r="334" spans="1:19" s="202" customFormat="1" ht="24" customHeight="1" x14ac:dyDescent="0.25">
      <c r="A334" s="169">
        <v>8</v>
      </c>
      <c r="B334" s="170" t="s">
        <v>441</v>
      </c>
      <c r="C334" s="171">
        <v>1.06</v>
      </c>
      <c r="D334" s="172" t="s">
        <v>431</v>
      </c>
      <c r="E334" s="172" t="s">
        <v>432</v>
      </c>
      <c r="F334" s="173" t="s">
        <v>442</v>
      </c>
      <c r="G334" s="173" t="s">
        <v>443</v>
      </c>
      <c r="H334" s="173" t="s">
        <v>428</v>
      </c>
      <c r="I334" s="173" t="s">
        <v>429</v>
      </c>
      <c r="J334" s="43"/>
      <c r="K334" s="43"/>
      <c r="L334" s="43"/>
      <c r="M334" s="43"/>
      <c r="N334" s="43"/>
      <c r="O334" s="43"/>
      <c r="P334" s="43"/>
    </row>
    <row r="335" spans="1:19" s="202" customFormat="1" ht="24" x14ac:dyDescent="0.25">
      <c r="A335" s="156">
        <v>9</v>
      </c>
      <c r="B335" s="157" t="s">
        <v>444</v>
      </c>
      <c r="C335" s="162">
        <v>0.5</v>
      </c>
      <c r="D335" s="159" t="s">
        <v>431</v>
      </c>
      <c r="E335" s="159" t="s">
        <v>432</v>
      </c>
      <c r="F335" s="163">
        <v>0.7</v>
      </c>
      <c r="G335" s="161" t="s">
        <v>433</v>
      </c>
      <c r="H335" s="161" t="s">
        <v>428</v>
      </c>
      <c r="I335" s="161" t="s">
        <v>429</v>
      </c>
      <c r="J335" s="43"/>
      <c r="K335" s="43"/>
      <c r="L335" s="43"/>
      <c r="M335" s="43"/>
      <c r="N335" s="43"/>
      <c r="O335" s="43"/>
      <c r="P335" s="43"/>
    </row>
    <row r="336" spans="1:19" s="202" customFormat="1" ht="24" x14ac:dyDescent="0.25">
      <c r="A336" s="156">
        <v>10</v>
      </c>
      <c r="B336" s="157" t="s">
        <v>445</v>
      </c>
      <c r="C336" s="162">
        <v>0.33</v>
      </c>
      <c r="D336" s="159" t="s">
        <v>431</v>
      </c>
      <c r="E336" s="159" t="s">
        <v>432</v>
      </c>
      <c r="F336" s="163">
        <v>0.7</v>
      </c>
      <c r="G336" s="161" t="s">
        <v>433</v>
      </c>
      <c r="H336" s="161" t="s">
        <v>428</v>
      </c>
      <c r="I336" s="161" t="s">
        <v>429</v>
      </c>
      <c r="J336" s="43"/>
      <c r="K336" s="43"/>
      <c r="L336" s="43"/>
      <c r="M336" s="43"/>
      <c r="N336" s="43"/>
      <c r="O336" s="43"/>
      <c r="P336" s="43"/>
    </row>
    <row r="337" spans="1:16" s="202" customFormat="1" ht="36" x14ac:dyDescent="0.25">
      <c r="A337" s="156">
        <v>11</v>
      </c>
      <c r="B337" s="157" t="s">
        <v>446</v>
      </c>
      <c r="C337" s="162">
        <v>1.9</v>
      </c>
      <c r="D337" s="159" t="s">
        <v>431</v>
      </c>
      <c r="E337" s="159" t="s">
        <v>432</v>
      </c>
      <c r="F337" s="163">
        <v>0.7</v>
      </c>
      <c r="G337" s="161" t="s">
        <v>433</v>
      </c>
      <c r="H337" s="161" t="s">
        <v>428</v>
      </c>
      <c r="I337" s="161" t="s">
        <v>429</v>
      </c>
      <c r="J337" s="43"/>
      <c r="K337" s="43"/>
      <c r="L337" s="43"/>
      <c r="M337" s="43"/>
      <c r="N337" s="43"/>
      <c r="O337" s="43"/>
      <c r="P337" s="43"/>
    </row>
    <row r="338" spans="1:16" s="202" customFormat="1" ht="24" x14ac:dyDescent="0.25">
      <c r="A338" s="156">
        <v>12</v>
      </c>
      <c r="B338" s="157" t="s">
        <v>447</v>
      </c>
      <c r="C338" s="167">
        <v>0.44</v>
      </c>
      <c r="D338" s="159" t="s">
        <v>431</v>
      </c>
      <c r="E338" s="159" t="s">
        <v>432</v>
      </c>
      <c r="F338" s="163">
        <v>0.55000000000000004</v>
      </c>
      <c r="G338" s="161" t="s">
        <v>433</v>
      </c>
      <c r="H338" s="161" t="s">
        <v>428</v>
      </c>
      <c r="I338" s="161" t="s">
        <v>429</v>
      </c>
      <c r="J338" s="43"/>
      <c r="K338" s="43"/>
      <c r="L338" s="43"/>
      <c r="M338" s="43"/>
      <c r="N338" s="43"/>
      <c r="O338" s="43"/>
      <c r="P338" s="43"/>
    </row>
    <row r="339" spans="1:16" s="202" customFormat="1" ht="24" x14ac:dyDescent="0.25">
      <c r="A339" s="156">
        <v>13</v>
      </c>
      <c r="B339" s="157" t="s">
        <v>448</v>
      </c>
      <c r="C339" s="167">
        <v>0.4</v>
      </c>
      <c r="D339" s="159" t="s">
        <v>431</v>
      </c>
      <c r="E339" s="159" t="s">
        <v>432</v>
      </c>
      <c r="F339" s="163">
        <v>0.1</v>
      </c>
      <c r="G339" s="161" t="s">
        <v>433</v>
      </c>
      <c r="H339" s="161" t="s">
        <v>428</v>
      </c>
      <c r="I339" s="161" t="s">
        <v>429</v>
      </c>
      <c r="J339" s="43"/>
      <c r="K339" s="43"/>
      <c r="L339" s="43"/>
      <c r="M339" s="43"/>
      <c r="N339" s="43"/>
      <c r="O339" s="43"/>
      <c r="P339" s="43"/>
    </row>
    <row r="340" spans="1:16" s="202" customFormat="1" ht="24" x14ac:dyDescent="0.25">
      <c r="A340" s="156">
        <v>14</v>
      </c>
      <c r="B340" s="157" t="s">
        <v>449</v>
      </c>
      <c r="C340" s="167">
        <v>0.9</v>
      </c>
      <c r="D340" s="159" t="s">
        <v>431</v>
      </c>
      <c r="E340" s="159" t="s">
        <v>432</v>
      </c>
      <c r="F340" s="163">
        <v>0.2</v>
      </c>
      <c r="G340" s="161" t="s">
        <v>443</v>
      </c>
      <c r="H340" s="161" t="s">
        <v>428</v>
      </c>
      <c r="I340" s="161" t="s">
        <v>429</v>
      </c>
      <c r="J340" s="43"/>
      <c r="K340" s="43"/>
      <c r="L340" s="43"/>
      <c r="M340" s="43"/>
      <c r="N340" s="43"/>
      <c r="O340" s="43"/>
      <c r="P340" s="43"/>
    </row>
    <row r="341" spans="1:16" s="202" customFormat="1" ht="24" x14ac:dyDescent="0.25">
      <c r="A341" s="156">
        <v>15</v>
      </c>
      <c r="B341" s="157" t="s">
        <v>450</v>
      </c>
      <c r="C341" s="167">
        <v>0.45</v>
      </c>
      <c r="D341" s="159" t="s">
        <v>431</v>
      </c>
      <c r="E341" s="159" t="s">
        <v>432</v>
      </c>
      <c r="F341" s="163">
        <v>0.15</v>
      </c>
      <c r="G341" s="161" t="s">
        <v>443</v>
      </c>
      <c r="H341" s="161" t="s">
        <v>428</v>
      </c>
      <c r="I341" s="161" t="s">
        <v>429</v>
      </c>
      <c r="J341" s="43"/>
      <c r="K341" s="43"/>
      <c r="L341" s="43"/>
      <c r="M341" s="43"/>
      <c r="N341" s="43"/>
      <c r="O341" s="43"/>
      <c r="P341" s="43"/>
    </row>
    <row r="342" spans="1:16" s="202" customFormat="1" ht="24" x14ac:dyDescent="0.25">
      <c r="A342" s="156">
        <v>16</v>
      </c>
      <c r="B342" s="157" t="s">
        <v>451</v>
      </c>
      <c r="C342" s="167">
        <v>1.55</v>
      </c>
      <c r="D342" s="159" t="s">
        <v>431</v>
      </c>
      <c r="E342" s="159" t="s">
        <v>432</v>
      </c>
      <c r="F342" s="163">
        <v>0.1</v>
      </c>
      <c r="G342" s="161" t="s">
        <v>443</v>
      </c>
      <c r="H342" s="161" t="s">
        <v>428</v>
      </c>
      <c r="I342" s="161" t="s">
        <v>429</v>
      </c>
      <c r="J342" s="43"/>
      <c r="K342" s="43"/>
      <c r="L342" s="43"/>
      <c r="M342" s="43"/>
      <c r="N342" s="43"/>
      <c r="O342" s="43"/>
      <c r="P342" s="43"/>
    </row>
    <row r="343" spans="1:16" s="202" customFormat="1" ht="24" x14ac:dyDescent="0.25">
      <c r="A343" s="156">
        <v>17</v>
      </c>
      <c r="B343" s="157" t="s">
        <v>452</v>
      </c>
      <c r="C343" s="167">
        <v>1.58</v>
      </c>
      <c r="D343" s="230" t="s">
        <v>453</v>
      </c>
      <c r="E343" s="231" t="s">
        <v>454</v>
      </c>
      <c r="F343" s="163">
        <v>0.8</v>
      </c>
      <c r="G343" s="161" t="s">
        <v>455</v>
      </c>
      <c r="H343" s="161" t="s">
        <v>456</v>
      </c>
      <c r="I343" s="161" t="s">
        <v>429</v>
      </c>
      <c r="J343" s="43"/>
      <c r="K343" s="43"/>
      <c r="L343" s="43"/>
      <c r="M343" s="43"/>
      <c r="N343" s="43"/>
      <c r="O343" s="43"/>
      <c r="P343" s="43"/>
    </row>
    <row r="344" spans="1:16" s="202" customFormat="1" ht="24" x14ac:dyDescent="0.25">
      <c r="A344" s="156">
        <v>18</v>
      </c>
      <c r="B344" s="157" t="s">
        <v>457</v>
      </c>
      <c r="C344" s="167">
        <v>1.3</v>
      </c>
      <c r="D344" s="230" t="s">
        <v>453</v>
      </c>
      <c r="E344" s="231" t="s">
        <v>454</v>
      </c>
      <c r="F344" s="163">
        <v>0.8</v>
      </c>
      <c r="G344" s="161" t="s">
        <v>455</v>
      </c>
      <c r="H344" s="161" t="s">
        <v>456</v>
      </c>
      <c r="I344" s="161" t="s">
        <v>429</v>
      </c>
      <c r="J344" s="43"/>
      <c r="K344" s="43"/>
      <c r="L344" s="43"/>
      <c r="M344" s="43"/>
      <c r="N344" s="43"/>
      <c r="O344" s="43"/>
      <c r="P344" s="43"/>
    </row>
    <row r="345" spans="1:16" s="202" customFormat="1" ht="24" x14ac:dyDescent="0.25">
      <c r="A345" s="156">
        <v>19</v>
      </c>
      <c r="B345" s="157" t="s">
        <v>458</v>
      </c>
      <c r="C345" s="167">
        <v>1.65</v>
      </c>
      <c r="D345" s="230" t="s">
        <v>453</v>
      </c>
      <c r="E345" s="231" t="s">
        <v>454</v>
      </c>
      <c r="F345" s="163">
        <v>0.8</v>
      </c>
      <c r="G345" s="161" t="s">
        <v>455</v>
      </c>
      <c r="H345" s="161" t="s">
        <v>456</v>
      </c>
      <c r="I345" s="161" t="s">
        <v>429</v>
      </c>
      <c r="J345" s="43"/>
      <c r="K345" s="43"/>
      <c r="L345" s="43"/>
      <c r="M345" s="43"/>
      <c r="N345" s="43"/>
      <c r="O345" s="43"/>
      <c r="P345" s="43"/>
    </row>
    <row r="346" spans="1:16" s="202" customFormat="1" ht="24" x14ac:dyDescent="0.25">
      <c r="A346" s="156">
        <v>20</v>
      </c>
      <c r="B346" s="157" t="s">
        <v>459</v>
      </c>
      <c r="C346" s="167">
        <v>0.42</v>
      </c>
      <c r="D346" s="230" t="s">
        <v>453</v>
      </c>
      <c r="E346" s="231" t="s">
        <v>454</v>
      </c>
      <c r="F346" s="163">
        <v>0.8</v>
      </c>
      <c r="G346" s="161" t="s">
        <v>460</v>
      </c>
      <c r="H346" s="161" t="s">
        <v>456</v>
      </c>
      <c r="I346" s="161" t="s">
        <v>429</v>
      </c>
      <c r="J346" s="43"/>
      <c r="K346" s="43"/>
      <c r="L346" s="43"/>
      <c r="M346" s="43"/>
      <c r="N346" s="43"/>
      <c r="O346" s="43"/>
      <c r="P346" s="43"/>
    </row>
    <row r="347" spans="1:16" ht="24" x14ac:dyDescent="0.25">
      <c r="A347" s="156">
        <v>21</v>
      </c>
      <c r="B347" s="157" t="s">
        <v>461</v>
      </c>
      <c r="C347" s="167">
        <v>1.25</v>
      </c>
      <c r="D347" s="230" t="s">
        <v>453</v>
      </c>
      <c r="E347" s="231" t="s">
        <v>454</v>
      </c>
      <c r="F347" s="163">
        <v>0.85</v>
      </c>
      <c r="G347" s="161" t="s">
        <v>460</v>
      </c>
      <c r="H347" s="161" t="s">
        <v>456</v>
      </c>
      <c r="I347" s="161" t="s">
        <v>429</v>
      </c>
      <c r="J347" s="43"/>
      <c r="K347" s="43"/>
      <c r="L347" s="43"/>
      <c r="M347" s="43"/>
      <c r="N347" s="43"/>
      <c r="O347" s="43"/>
      <c r="P347" s="43"/>
    </row>
    <row r="348" spans="1:16" ht="24" x14ac:dyDescent="0.25">
      <c r="A348" s="156">
        <v>22</v>
      </c>
      <c r="B348" s="157" t="s">
        <v>462</v>
      </c>
      <c r="C348" s="167">
        <v>0.3</v>
      </c>
      <c r="D348" s="230" t="s">
        <v>453</v>
      </c>
      <c r="E348" s="231" t="s">
        <v>454</v>
      </c>
      <c r="F348" s="163">
        <v>0.8</v>
      </c>
      <c r="G348" s="161" t="s">
        <v>460</v>
      </c>
      <c r="H348" s="161" t="s">
        <v>456</v>
      </c>
      <c r="I348" s="161" t="s">
        <v>429</v>
      </c>
      <c r="J348" s="43"/>
      <c r="K348" s="43"/>
      <c r="L348" s="43"/>
      <c r="M348" s="43"/>
      <c r="N348" s="43"/>
      <c r="O348" s="43"/>
      <c r="P348" s="43"/>
    </row>
    <row r="349" spans="1:16" s="201" customFormat="1" ht="24" x14ac:dyDescent="0.25">
      <c r="A349" s="156">
        <v>23</v>
      </c>
      <c r="B349" s="157" t="s">
        <v>463</v>
      </c>
      <c r="C349" s="167">
        <v>1.6</v>
      </c>
      <c r="D349" s="230" t="s">
        <v>453</v>
      </c>
      <c r="E349" s="231" t="s">
        <v>454</v>
      </c>
      <c r="F349" s="163">
        <v>0.8</v>
      </c>
      <c r="G349" s="161" t="s">
        <v>460</v>
      </c>
      <c r="H349" s="161" t="s">
        <v>456</v>
      </c>
      <c r="I349" s="161" t="s">
        <v>429</v>
      </c>
      <c r="J349" s="200"/>
      <c r="K349" s="200"/>
      <c r="L349" s="200"/>
      <c r="M349" s="200"/>
      <c r="N349" s="200"/>
      <c r="O349" s="200"/>
      <c r="P349" s="200"/>
    </row>
    <row r="350" spans="1:16" ht="23.25" customHeight="1" x14ac:dyDescent="0.25">
      <c r="A350" s="156">
        <v>24</v>
      </c>
      <c r="B350" s="157" t="s">
        <v>464</v>
      </c>
      <c r="C350" s="167">
        <v>0.75</v>
      </c>
      <c r="D350" s="230" t="s">
        <v>453</v>
      </c>
      <c r="E350" s="231" t="s">
        <v>454</v>
      </c>
      <c r="F350" s="163">
        <v>0.8</v>
      </c>
      <c r="G350" s="161" t="s">
        <v>460</v>
      </c>
      <c r="H350" s="161" t="s">
        <v>456</v>
      </c>
      <c r="I350" s="161" t="s">
        <v>429</v>
      </c>
      <c r="J350" s="43"/>
      <c r="K350" s="43"/>
      <c r="L350" s="43"/>
      <c r="M350" s="43"/>
      <c r="N350" s="43"/>
      <c r="O350" s="43"/>
      <c r="P350" s="43"/>
    </row>
    <row r="351" spans="1:16" s="202" customFormat="1" ht="24" x14ac:dyDescent="0.25">
      <c r="A351" s="156">
        <v>25</v>
      </c>
      <c r="B351" s="157" t="s">
        <v>465</v>
      </c>
      <c r="C351" s="167">
        <v>1.2</v>
      </c>
      <c r="D351" s="230" t="s">
        <v>453</v>
      </c>
      <c r="E351" s="231" t="s">
        <v>454</v>
      </c>
      <c r="F351" s="163">
        <v>0.8</v>
      </c>
      <c r="G351" s="161" t="s">
        <v>455</v>
      </c>
      <c r="H351" s="161" t="s">
        <v>456</v>
      </c>
      <c r="I351" s="161" t="s">
        <v>429</v>
      </c>
      <c r="J351" s="43"/>
      <c r="K351" s="43"/>
      <c r="L351" s="43"/>
      <c r="M351" s="43"/>
      <c r="N351" s="43"/>
      <c r="O351" s="43"/>
      <c r="P351" s="43"/>
    </row>
    <row r="352" spans="1:16" s="201" customFormat="1" ht="24" x14ac:dyDescent="0.25">
      <c r="A352" s="156">
        <v>26</v>
      </c>
      <c r="B352" s="157" t="s">
        <v>466</v>
      </c>
      <c r="C352" s="167">
        <v>2.7</v>
      </c>
      <c r="D352" s="230" t="s">
        <v>453</v>
      </c>
      <c r="E352" s="231" t="s">
        <v>454</v>
      </c>
      <c r="F352" s="163">
        <v>0.83</v>
      </c>
      <c r="G352" s="161" t="s">
        <v>455</v>
      </c>
      <c r="H352" s="161" t="s">
        <v>456</v>
      </c>
      <c r="I352" s="161" t="s">
        <v>429</v>
      </c>
      <c r="J352" s="200"/>
      <c r="K352" s="200"/>
      <c r="L352" s="200"/>
      <c r="M352" s="200"/>
      <c r="N352" s="200"/>
      <c r="O352" s="200"/>
      <c r="P352" s="200"/>
    </row>
    <row r="353" spans="1:16" s="201" customFormat="1" ht="24" x14ac:dyDescent="0.25">
      <c r="A353" s="156">
        <v>27</v>
      </c>
      <c r="B353" s="157" t="s">
        <v>467</v>
      </c>
      <c r="C353" s="167">
        <v>0.8</v>
      </c>
      <c r="D353" s="230" t="s">
        <v>453</v>
      </c>
      <c r="E353" s="231" t="s">
        <v>454</v>
      </c>
      <c r="F353" s="163">
        <v>0.8</v>
      </c>
      <c r="G353" s="161" t="s">
        <v>460</v>
      </c>
      <c r="H353" s="161" t="s">
        <v>456</v>
      </c>
      <c r="I353" s="161" t="s">
        <v>429</v>
      </c>
      <c r="J353" s="200"/>
      <c r="K353" s="200"/>
      <c r="L353" s="200"/>
      <c r="M353" s="200"/>
      <c r="N353" s="200"/>
      <c r="O353" s="200"/>
      <c r="P353" s="200"/>
    </row>
    <row r="354" spans="1:16" ht="36" x14ac:dyDescent="0.25">
      <c r="A354" s="156">
        <v>28</v>
      </c>
      <c r="B354" s="157" t="s">
        <v>468</v>
      </c>
      <c r="C354" s="162">
        <v>1.9</v>
      </c>
      <c r="D354" s="230" t="s">
        <v>453</v>
      </c>
      <c r="E354" s="231" t="s">
        <v>454</v>
      </c>
      <c r="F354" s="163">
        <v>0.82</v>
      </c>
      <c r="G354" s="161" t="s">
        <v>469</v>
      </c>
      <c r="H354" s="161" t="s">
        <v>456</v>
      </c>
      <c r="I354" s="161" t="s">
        <v>429</v>
      </c>
      <c r="J354" s="43"/>
      <c r="K354" s="43"/>
      <c r="L354" s="43"/>
      <c r="M354" s="43"/>
      <c r="N354" s="43"/>
      <c r="O354" s="43"/>
      <c r="P354" s="43"/>
    </row>
    <row r="355" spans="1:16" ht="36" x14ac:dyDescent="0.25">
      <c r="A355" s="156">
        <v>29</v>
      </c>
      <c r="B355" s="164" t="s">
        <v>470</v>
      </c>
      <c r="C355" s="162">
        <v>1.7</v>
      </c>
      <c r="D355" s="230" t="s">
        <v>453</v>
      </c>
      <c r="E355" s="231" t="s">
        <v>454</v>
      </c>
      <c r="F355" s="163">
        <v>0.8</v>
      </c>
      <c r="G355" s="161" t="s">
        <v>469</v>
      </c>
      <c r="H355" s="161" t="s">
        <v>456</v>
      </c>
      <c r="I355" s="161" t="s">
        <v>429</v>
      </c>
      <c r="J355" s="43"/>
      <c r="K355" s="43"/>
      <c r="L355" s="43"/>
      <c r="M355" s="43"/>
      <c r="N355" s="43"/>
      <c r="O355" s="43"/>
      <c r="P355" s="43"/>
    </row>
    <row r="356" spans="1:16" x14ac:dyDescent="0.25">
      <c r="A356" s="273" t="s">
        <v>471</v>
      </c>
      <c r="B356" s="274"/>
      <c r="C356" s="274"/>
      <c r="D356" s="274"/>
      <c r="E356" s="274"/>
      <c r="F356" s="274"/>
      <c r="G356" s="274"/>
      <c r="H356" s="274"/>
      <c r="I356" s="275"/>
      <c r="J356" s="43"/>
      <c r="K356" s="43"/>
      <c r="L356" s="43"/>
      <c r="M356" s="43"/>
      <c r="N356" s="43"/>
      <c r="O356" s="43"/>
      <c r="P356" s="43"/>
    </row>
    <row r="357" spans="1:16" ht="24" x14ac:dyDescent="0.25">
      <c r="A357" s="156">
        <v>30</v>
      </c>
      <c r="B357" s="157" t="s">
        <v>472</v>
      </c>
      <c r="C357" s="167">
        <v>1.92</v>
      </c>
      <c r="D357" s="230" t="s">
        <v>453</v>
      </c>
      <c r="E357" s="231" t="s">
        <v>454</v>
      </c>
      <c r="F357" s="163">
        <v>0.7</v>
      </c>
      <c r="G357" s="161" t="s">
        <v>455</v>
      </c>
      <c r="H357" s="161" t="s">
        <v>456</v>
      </c>
      <c r="I357" s="161" t="s">
        <v>429</v>
      </c>
      <c r="J357" s="43"/>
      <c r="K357" s="43"/>
      <c r="L357" s="43"/>
      <c r="M357" s="43"/>
      <c r="N357" s="43"/>
      <c r="O357" s="43"/>
      <c r="P357" s="43"/>
    </row>
    <row r="358" spans="1:16" ht="36" x14ac:dyDescent="0.25">
      <c r="A358" s="156">
        <v>31</v>
      </c>
      <c r="B358" s="157" t="s">
        <v>473</v>
      </c>
      <c r="C358" s="167">
        <v>0.65</v>
      </c>
      <c r="D358" s="230" t="s">
        <v>453</v>
      </c>
      <c r="E358" s="231" t="s">
        <v>454</v>
      </c>
      <c r="F358" s="163">
        <v>0.6</v>
      </c>
      <c r="G358" s="161" t="s">
        <v>455</v>
      </c>
      <c r="H358" s="161" t="s">
        <v>456</v>
      </c>
      <c r="I358" s="161" t="s">
        <v>429</v>
      </c>
      <c r="J358" s="43"/>
      <c r="K358" s="43"/>
      <c r="L358" s="43"/>
      <c r="M358" s="43"/>
      <c r="N358" s="43"/>
      <c r="O358" s="43"/>
      <c r="P358" s="43"/>
    </row>
    <row r="359" spans="1:16" ht="24" x14ac:dyDescent="0.25">
      <c r="A359" s="156">
        <v>32</v>
      </c>
      <c r="B359" s="157" t="s">
        <v>474</v>
      </c>
      <c r="C359" s="167">
        <v>0.7</v>
      </c>
      <c r="D359" s="230" t="s">
        <v>453</v>
      </c>
      <c r="E359" s="231" t="s">
        <v>454</v>
      </c>
      <c r="F359" s="163">
        <v>0.8</v>
      </c>
      <c r="G359" s="161" t="s">
        <v>455</v>
      </c>
      <c r="H359" s="161" t="s">
        <v>456</v>
      </c>
      <c r="I359" s="161" t="s">
        <v>429</v>
      </c>
      <c r="J359" s="43"/>
      <c r="K359" s="43"/>
      <c r="L359" s="43"/>
      <c r="M359" s="43"/>
      <c r="N359" s="43"/>
      <c r="O359" s="43"/>
      <c r="P359" s="43"/>
    </row>
    <row r="360" spans="1:16" ht="24" x14ac:dyDescent="0.25">
      <c r="A360" s="156">
        <v>33</v>
      </c>
      <c r="B360" s="157" t="s">
        <v>475</v>
      </c>
      <c r="C360" s="167">
        <v>0.84</v>
      </c>
      <c r="D360" s="230" t="s">
        <v>453</v>
      </c>
      <c r="E360" s="231" t="s">
        <v>454</v>
      </c>
      <c r="F360" s="163">
        <v>0.7</v>
      </c>
      <c r="G360" s="161" t="s">
        <v>460</v>
      </c>
      <c r="H360" s="161" t="s">
        <v>456</v>
      </c>
      <c r="I360" s="161" t="s">
        <v>429</v>
      </c>
      <c r="J360" s="43"/>
      <c r="K360" s="43"/>
      <c r="L360" s="43"/>
      <c r="M360" s="43"/>
      <c r="N360" s="43"/>
      <c r="O360" s="43"/>
      <c r="P360" s="43"/>
    </row>
    <row r="361" spans="1:16" ht="24" x14ac:dyDescent="0.25">
      <c r="A361" s="156">
        <v>34</v>
      </c>
      <c r="B361" s="157" t="s">
        <v>476</v>
      </c>
      <c r="C361" s="167">
        <v>0.42499999999999999</v>
      </c>
      <c r="D361" s="230" t="s">
        <v>453</v>
      </c>
      <c r="E361" s="231" t="s">
        <v>454</v>
      </c>
      <c r="F361" s="163">
        <v>0.55000000000000004</v>
      </c>
      <c r="G361" s="161" t="s">
        <v>460</v>
      </c>
      <c r="H361" s="161" t="s">
        <v>456</v>
      </c>
      <c r="I361" s="161" t="s">
        <v>429</v>
      </c>
      <c r="J361" s="43"/>
      <c r="K361" s="43"/>
      <c r="L361" s="43"/>
      <c r="M361" s="43"/>
      <c r="N361" s="43"/>
      <c r="O361" s="43"/>
      <c r="P361" s="43"/>
    </row>
    <row r="362" spans="1:16" ht="24" x14ac:dyDescent="0.25">
      <c r="A362" s="156">
        <v>35</v>
      </c>
      <c r="B362" s="157" t="s">
        <v>477</v>
      </c>
      <c r="C362" s="167">
        <v>0.9</v>
      </c>
      <c r="D362" s="230" t="s">
        <v>453</v>
      </c>
      <c r="E362" s="231" t="s">
        <v>454</v>
      </c>
      <c r="F362" s="160">
        <v>0.7</v>
      </c>
      <c r="G362" s="161" t="s">
        <v>460</v>
      </c>
      <c r="H362" s="161" t="s">
        <v>456</v>
      </c>
      <c r="I362" s="161" t="s">
        <v>429</v>
      </c>
      <c r="J362" s="43"/>
      <c r="K362" s="43"/>
      <c r="L362" s="43"/>
      <c r="M362" s="43"/>
      <c r="N362" s="43"/>
      <c r="O362" s="43"/>
      <c r="P362" s="43"/>
    </row>
    <row r="363" spans="1:16" s="201" customFormat="1" ht="24" x14ac:dyDescent="0.25">
      <c r="A363" s="156">
        <v>36</v>
      </c>
      <c r="B363" s="157" t="s">
        <v>478</v>
      </c>
      <c r="C363" s="167">
        <v>0.83</v>
      </c>
      <c r="D363" s="230" t="s">
        <v>453</v>
      </c>
      <c r="E363" s="231" t="s">
        <v>454</v>
      </c>
      <c r="F363" s="163">
        <v>0.7</v>
      </c>
      <c r="G363" s="161" t="s">
        <v>460</v>
      </c>
      <c r="H363" s="161" t="s">
        <v>456</v>
      </c>
      <c r="I363" s="161" t="s">
        <v>429</v>
      </c>
      <c r="J363" s="200"/>
      <c r="K363" s="200"/>
      <c r="L363" s="200"/>
      <c r="M363" s="200"/>
      <c r="N363" s="200"/>
      <c r="O363" s="200"/>
      <c r="P363" s="200"/>
    </row>
    <row r="364" spans="1:16" s="201" customFormat="1" ht="24" x14ac:dyDescent="0.25">
      <c r="A364" s="156">
        <v>37</v>
      </c>
      <c r="B364" s="157" t="s">
        <v>479</v>
      </c>
      <c r="C364" s="167">
        <v>0.52</v>
      </c>
      <c r="D364" s="230" t="s">
        <v>453</v>
      </c>
      <c r="E364" s="231" t="s">
        <v>454</v>
      </c>
      <c r="F364" s="163">
        <v>0.55000000000000004</v>
      </c>
      <c r="G364" s="161" t="s">
        <v>460</v>
      </c>
      <c r="H364" s="161" t="s">
        <v>456</v>
      </c>
      <c r="I364" s="161" t="s">
        <v>429</v>
      </c>
      <c r="J364" s="200"/>
      <c r="K364" s="200"/>
      <c r="L364" s="200"/>
      <c r="M364" s="200"/>
      <c r="N364" s="200"/>
      <c r="O364" s="200"/>
      <c r="P364" s="200"/>
    </row>
    <row r="365" spans="1:16" ht="24" x14ac:dyDescent="0.25">
      <c r="A365" s="156">
        <v>38</v>
      </c>
      <c r="B365" s="157" t="s">
        <v>480</v>
      </c>
      <c r="C365" s="167">
        <v>1.45</v>
      </c>
      <c r="D365" s="230" t="s">
        <v>453</v>
      </c>
      <c r="E365" s="231" t="s">
        <v>454</v>
      </c>
      <c r="F365" s="163">
        <v>0.8</v>
      </c>
      <c r="G365" s="161" t="s">
        <v>460</v>
      </c>
      <c r="H365" s="161" t="s">
        <v>456</v>
      </c>
      <c r="I365" s="161" t="s">
        <v>429</v>
      </c>
      <c r="J365" s="43"/>
      <c r="K365" s="43"/>
      <c r="L365" s="43"/>
      <c r="M365" s="43"/>
      <c r="N365" s="43"/>
      <c r="O365" s="43"/>
      <c r="P365" s="43"/>
    </row>
    <row r="366" spans="1:16" s="202" customFormat="1" ht="24" x14ac:dyDescent="0.25">
      <c r="A366" s="156">
        <v>39</v>
      </c>
      <c r="B366" s="157" t="s">
        <v>481</v>
      </c>
      <c r="C366" s="167">
        <v>1.95</v>
      </c>
      <c r="D366" s="230" t="s">
        <v>453</v>
      </c>
      <c r="E366" s="231" t="s">
        <v>454</v>
      </c>
      <c r="F366" s="160">
        <v>0.3</v>
      </c>
      <c r="G366" s="161" t="s">
        <v>455</v>
      </c>
      <c r="H366" s="161" t="s">
        <v>456</v>
      </c>
      <c r="I366" s="161" t="s">
        <v>429</v>
      </c>
      <c r="J366" s="43"/>
      <c r="K366" s="43"/>
      <c r="L366" s="43"/>
      <c r="M366" s="43"/>
      <c r="N366" s="43"/>
      <c r="O366" s="43"/>
      <c r="P366" s="43"/>
    </row>
    <row r="367" spans="1:16" ht="24" x14ac:dyDescent="0.25">
      <c r="A367" s="156">
        <v>40</v>
      </c>
      <c r="B367" s="157" t="s">
        <v>482</v>
      </c>
      <c r="C367" s="167">
        <v>0.9</v>
      </c>
      <c r="D367" s="230" t="s">
        <v>453</v>
      </c>
      <c r="E367" s="231" t="s">
        <v>454</v>
      </c>
      <c r="F367" s="163">
        <v>0.7</v>
      </c>
      <c r="G367" s="161" t="s">
        <v>460</v>
      </c>
      <c r="H367" s="161" t="s">
        <v>456</v>
      </c>
      <c r="I367" s="161" t="s">
        <v>429</v>
      </c>
      <c r="J367" s="43"/>
      <c r="K367" s="43"/>
      <c r="L367" s="43"/>
      <c r="M367" s="43"/>
      <c r="N367" s="43"/>
      <c r="O367" s="43"/>
      <c r="P367" s="43"/>
    </row>
    <row r="368" spans="1:16" x14ac:dyDescent="0.25">
      <c r="A368" s="276" t="s">
        <v>483</v>
      </c>
      <c r="B368" s="277"/>
      <c r="C368" s="277"/>
      <c r="D368" s="277"/>
      <c r="E368" s="277"/>
      <c r="F368" s="277"/>
      <c r="G368" s="277"/>
      <c r="H368" s="277"/>
      <c r="I368" s="278"/>
      <c r="J368" s="43"/>
      <c r="K368" s="43"/>
      <c r="L368" s="43"/>
      <c r="M368" s="43"/>
      <c r="N368" s="43"/>
      <c r="O368" s="43"/>
      <c r="P368" s="43"/>
    </row>
    <row r="369" spans="1:16" ht="24" x14ac:dyDescent="0.25">
      <c r="A369" s="156">
        <v>41</v>
      </c>
      <c r="B369" s="168" t="s">
        <v>484</v>
      </c>
      <c r="C369" s="167">
        <v>2.9</v>
      </c>
      <c r="D369" s="167" t="s">
        <v>485</v>
      </c>
      <c r="E369" s="159" t="s">
        <v>486</v>
      </c>
      <c r="F369" s="163">
        <v>0.9</v>
      </c>
      <c r="G369" s="161" t="s">
        <v>487</v>
      </c>
      <c r="H369" s="161" t="s">
        <v>488</v>
      </c>
      <c r="I369" s="161" t="s">
        <v>429</v>
      </c>
      <c r="J369" s="43"/>
      <c r="K369" s="43"/>
      <c r="L369" s="43"/>
      <c r="M369" s="43"/>
      <c r="N369" s="43"/>
      <c r="O369" s="43"/>
      <c r="P369" s="43"/>
    </row>
    <row r="370" spans="1:16" ht="24" x14ac:dyDescent="0.25">
      <c r="A370" s="156">
        <v>42</v>
      </c>
      <c r="B370" s="168" t="s">
        <v>489</v>
      </c>
      <c r="C370" s="167">
        <v>1.6</v>
      </c>
      <c r="D370" s="167" t="s">
        <v>485</v>
      </c>
      <c r="E370" s="159" t="s">
        <v>486</v>
      </c>
      <c r="F370" s="163">
        <v>0.9</v>
      </c>
      <c r="G370" s="161" t="s">
        <v>487</v>
      </c>
      <c r="H370" s="161" t="s">
        <v>488</v>
      </c>
      <c r="I370" s="161" t="s">
        <v>429</v>
      </c>
      <c r="J370" s="43"/>
      <c r="K370" s="43"/>
      <c r="L370" s="43"/>
      <c r="M370" s="43"/>
      <c r="N370" s="43"/>
      <c r="O370" s="43"/>
      <c r="P370" s="43"/>
    </row>
    <row r="371" spans="1:16" ht="24" x14ac:dyDescent="0.25">
      <c r="A371" s="156">
        <v>43</v>
      </c>
      <c r="B371" s="168" t="s">
        <v>490</v>
      </c>
      <c r="C371" s="167">
        <v>0.5</v>
      </c>
      <c r="D371" s="167" t="s">
        <v>485</v>
      </c>
      <c r="E371" s="159" t="s">
        <v>486</v>
      </c>
      <c r="F371" s="163">
        <v>0.9</v>
      </c>
      <c r="G371" s="161" t="s">
        <v>491</v>
      </c>
      <c r="H371" s="161" t="s">
        <v>488</v>
      </c>
      <c r="I371" s="161" t="s">
        <v>429</v>
      </c>
      <c r="J371" s="43"/>
      <c r="K371" s="43"/>
      <c r="L371" s="43"/>
      <c r="M371" s="43"/>
      <c r="N371" s="43"/>
      <c r="O371" s="43"/>
      <c r="P371" s="43"/>
    </row>
    <row r="372" spans="1:16" ht="24" x14ac:dyDescent="0.25">
      <c r="A372" s="156">
        <v>44</v>
      </c>
      <c r="B372" s="168" t="s">
        <v>492</v>
      </c>
      <c r="C372" s="167">
        <v>0.57999999999999996</v>
      </c>
      <c r="D372" s="167" t="s">
        <v>485</v>
      </c>
      <c r="E372" s="159" t="s">
        <v>486</v>
      </c>
      <c r="F372" s="163">
        <v>0.9</v>
      </c>
      <c r="G372" s="161" t="s">
        <v>487</v>
      </c>
      <c r="H372" s="161" t="s">
        <v>488</v>
      </c>
      <c r="I372" s="161" t="s">
        <v>429</v>
      </c>
      <c r="J372" s="43"/>
      <c r="K372" s="43"/>
      <c r="L372" s="43"/>
      <c r="M372" s="43"/>
      <c r="N372" s="43"/>
      <c r="O372" s="43"/>
      <c r="P372" s="43"/>
    </row>
    <row r="373" spans="1:16" ht="24" x14ac:dyDescent="0.25">
      <c r="A373" s="156">
        <v>45</v>
      </c>
      <c r="B373" s="168" t="s">
        <v>493</v>
      </c>
      <c r="C373" s="167">
        <v>0.56999999999999995</v>
      </c>
      <c r="D373" s="167" t="s">
        <v>485</v>
      </c>
      <c r="E373" s="159" t="s">
        <v>486</v>
      </c>
      <c r="F373" s="163">
        <v>0.9</v>
      </c>
      <c r="G373" s="161" t="s">
        <v>487</v>
      </c>
      <c r="H373" s="161" t="s">
        <v>488</v>
      </c>
      <c r="I373" s="161" t="s">
        <v>429</v>
      </c>
      <c r="J373" s="43"/>
      <c r="K373" s="43"/>
      <c r="L373" s="43"/>
      <c r="M373" s="43"/>
      <c r="N373" s="43"/>
      <c r="O373" s="43"/>
      <c r="P373" s="43"/>
    </row>
    <row r="374" spans="1:16" ht="24" x14ac:dyDescent="0.25">
      <c r="A374" s="156">
        <v>46</v>
      </c>
      <c r="B374" s="168" t="s">
        <v>494</v>
      </c>
      <c r="C374" s="167">
        <v>0.5</v>
      </c>
      <c r="D374" s="167" t="s">
        <v>485</v>
      </c>
      <c r="E374" s="159" t="s">
        <v>486</v>
      </c>
      <c r="F374" s="163">
        <v>0.9</v>
      </c>
      <c r="G374" s="161" t="s">
        <v>487</v>
      </c>
      <c r="H374" s="161" t="s">
        <v>488</v>
      </c>
      <c r="I374" s="161" t="s">
        <v>429</v>
      </c>
      <c r="J374" s="43"/>
      <c r="K374" s="43"/>
      <c r="L374" s="43"/>
      <c r="M374" s="43"/>
      <c r="N374" s="43"/>
      <c r="O374" s="43"/>
      <c r="P374" s="43"/>
    </row>
    <row r="375" spans="1:16" ht="24" x14ac:dyDescent="0.25">
      <c r="A375" s="156">
        <v>47</v>
      </c>
      <c r="B375" s="168" t="s">
        <v>495</v>
      </c>
      <c r="C375" s="167">
        <v>0.5</v>
      </c>
      <c r="D375" s="167" t="s">
        <v>485</v>
      </c>
      <c r="E375" s="159" t="s">
        <v>486</v>
      </c>
      <c r="F375" s="163">
        <v>0.9</v>
      </c>
      <c r="G375" s="161" t="s">
        <v>487</v>
      </c>
      <c r="H375" s="161" t="s">
        <v>488</v>
      </c>
      <c r="I375" s="161" t="s">
        <v>429</v>
      </c>
      <c r="J375" s="43"/>
      <c r="K375" s="43"/>
      <c r="L375" s="43"/>
      <c r="M375" s="43"/>
      <c r="N375" s="43"/>
      <c r="O375" s="43"/>
      <c r="P375" s="43"/>
    </row>
    <row r="376" spans="1:16" ht="24" x14ac:dyDescent="0.25">
      <c r="A376" s="156">
        <v>48</v>
      </c>
      <c r="B376" s="168" t="s">
        <v>496</v>
      </c>
      <c r="C376" s="167">
        <v>0.5</v>
      </c>
      <c r="D376" s="167" t="s">
        <v>485</v>
      </c>
      <c r="E376" s="159" t="s">
        <v>486</v>
      </c>
      <c r="F376" s="163">
        <v>0.55000000000000004</v>
      </c>
      <c r="G376" s="161" t="s">
        <v>491</v>
      </c>
      <c r="H376" s="161" t="s">
        <v>488</v>
      </c>
      <c r="I376" s="161" t="s">
        <v>429</v>
      </c>
      <c r="J376" s="43"/>
      <c r="K376" s="43"/>
      <c r="L376" s="43"/>
      <c r="M376" s="43"/>
      <c r="N376" s="43"/>
      <c r="O376" s="43"/>
      <c r="P376" s="43"/>
    </row>
    <row r="377" spans="1:16" ht="24" x14ac:dyDescent="0.25">
      <c r="A377" s="156">
        <v>49</v>
      </c>
      <c r="B377" s="168" t="s">
        <v>497</v>
      </c>
      <c r="C377" s="167">
        <v>4.2</v>
      </c>
      <c r="D377" s="167" t="s">
        <v>485</v>
      </c>
      <c r="E377" s="159" t="s">
        <v>486</v>
      </c>
      <c r="F377" s="160">
        <v>0.9</v>
      </c>
      <c r="G377" s="161" t="s">
        <v>491</v>
      </c>
      <c r="H377" s="161" t="s">
        <v>488</v>
      </c>
      <c r="I377" s="161" t="s">
        <v>429</v>
      </c>
      <c r="J377" s="43"/>
      <c r="K377" s="43"/>
      <c r="L377" s="43"/>
      <c r="M377" s="43"/>
      <c r="N377" s="43"/>
      <c r="O377" s="43"/>
      <c r="P377" s="43"/>
    </row>
    <row r="378" spans="1:16" ht="24" x14ac:dyDescent="0.25">
      <c r="A378" s="156">
        <v>50</v>
      </c>
      <c r="B378" s="168" t="s">
        <v>498</v>
      </c>
      <c r="C378" s="167">
        <v>0.56000000000000005</v>
      </c>
      <c r="D378" s="167" t="s">
        <v>485</v>
      </c>
      <c r="E378" s="159" t="s">
        <v>486</v>
      </c>
      <c r="F378" s="163">
        <v>0.9</v>
      </c>
      <c r="G378" s="161" t="s">
        <v>491</v>
      </c>
      <c r="H378" s="161" t="s">
        <v>488</v>
      </c>
      <c r="I378" s="161" t="s">
        <v>429</v>
      </c>
      <c r="J378" s="43"/>
      <c r="K378" s="43"/>
      <c r="L378" s="43"/>
      <c r="M378" s="43"/>
      <c r="N378" s="43"/>
      <c r="O378" s="43"/>
      <c r="P378" s="43"/>
    </row>
    <row r="379" spans="1:16" ht="24" x14ac:dyDescent="0.25">
      <c r="A379" s="156">
        <v>51</v>
      </c>
      <c r="B379" s="168" t="s">
        <v>499</v>
      </c>
      <c r="C379" s="167">
        <v>0.26</v>
      </c>
      <c r="D379" s="167" t="s">
        <v>485</v>
      </c>
      <c r="E379" s="159" t="s">
        <v>486</v>
      </c>
      <c r="F379" s="163">
        <v>0.9</v>
      </c>
      <c r="G379" s="161" t="s">
        <v>491</v>
      </c>
      <c r="H379" s="161" t="s">
        <v>488</v>
      </c>
      <c r="I379" s="161" t="s">
        <v>429</v>
      </c>
      <c r="J379" s="43"/>
      <c r="K379" s="43"/>
      <c r="L379" s="43"/>
      <c r="M379" s="43"/>
      <c r="N379" s="43"/>
      <c r="O379" s="43"/>
      <c r="P379" s="43"/>
    </row>
    <row r="380" spans="1:16" ht="24" x14ac:dyDescent="0.25">
      <c r="A380" s="156">
        <v>52</v>
      </c>
      <c r="B380" s="168" t="s">
        <v>500</v>
      </c>
      <c r="C380" s="167">
        <v>0.75</v>
      </c>
      <c r="D380" s="167" t="s">
        <v>485</v>
      </c>
      <c r="E380" s="159" t="s">
        <v>486</v>
      </c>
      <c r="F380" s="163">
        <v>0.9</v>
      </c>
      <c r="G380" s="161" t="s">
        <v>491</v>
      </c>
      <c r="H380" s="161" t="s">
        <v>488</v>
      </c>
      <c r="I380" s="161" t="s">
        <v>429</v>
      </c>
      <c r="J380" s="43"/>
      <c r="K380" s="43"/>
      <c r="L380" s="43"/>
      <c r="M380" s="43"/>
      <c r="N380" s="43"/>
      <c r="O380" s="43"/>
      <c r="P380" s="43"/>
    </row>
    <row r="381" spans="1:16" ht="24" x14ac:dyDescent="0.25">
      <c r="A381" s="156">
        <v>53</v>
      </c>
      <c r="B381" s="168" t="s">
        <v>501</v>
      </c>
      <c r="C381" s="167">
        <v>2</v>
      </c>
      <c r="D381" s="167" t="s">
        <v>485</v>
      </c>
      <c r="E381" s="159" t="s">
        <v>486</v>
      </c>
      <c r="F381" s="163">
        <v>0.9</v>
      </c>
      <c r="G381" s="161" t="s">
        <v>491</v>
      </c>
      <c r="H381" s="161" t="s">
        <v>488</v>
      </c>
      <c r="I381" s="161" t="s">
        <v>429</v>
      </c>
      <c r="J381" s="43"/>
      <c r="K381" s="43"/>
      <c r="L381" s="43"/>
      <c r="M381" s="43"/>
      <c r="N381" s="43"/>
      <c r="O381" s="43"/>
      <c r="P381" s="43"/>
    </row>
    <row r="382" spans="1:16" x14ac:dyDescent="0.25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16" x14ac:dyDescent="0.25">
      <c r="A383" s="77"/>
      <c r="B383" s="78"/>
      <c r="C383" s="77"/>
      <c r="D383" s="77"/>
      <c r="E383" s="77"/>
      <c r="F383" s="77"/>
      <c r="G383" s="79"/>
      <c r="H383" s="79"/>
      <c r="I383" s="79"/>
    </row>
    <row r="385" spans="1:3" x14ac:dyDescent="0.25">
      <c r="A385" s="3">
        <v>1</v>
      </c>
      <c r="B385" s="4" t="s">
        <v>321</v>
      </c>
      <c r="C385" s="82"/>
    </row>
    <row r="386" spans="1:3" x14ac:dyDescent="0.25">
      <c r="A386" s="3">
        <v>2</v>
      </c>
      <c r="B386" s="4" t="s">
        <v>320</v>
      </c>
      <c r="C386" s="83"/>
    </row>
  </sheetData>
  <mergeCells count="53">
    <mergeCell ref="G274:G281"/>
    <mergeCell ref="H274:H281"/>
    <mergeCell ref="I274:I281"/>
    <mergeCell ref="G285:G321"/>
    <mergeCell ref="H285:H321"/>
    <mergeCell ref="I285:I321"/>
    <mergeCell ref="G259:G270"/>
    <mergeCell ref="H259:H270"/>
    <mergeCell ref="I259:I270"/>
    <mergeCell ref="G213:G217"/>
    <mergeCell ref="H213:H217"/>
    <mergeCell ref="I213:I217"/>
    <mergeCell ref="G221:G238"/>
    <mergeCell ref="H221:H238"/>
    <mergeCell ref="I221:I238"/>
    <mergeCell ref="A327:I327"/>
    <mergeCell ref="A329:I329"/>
    <mergeCell ref="A356:I356"/>
    <mergeCell ref="A368:I368"/>
    <mergeCell ref="A77:I77"/>
    <mergeCell ref="A125:P125"/>
    <mergeCell ref="D170:F170"/>
    <mergeCell ref="D181:F181"/>
    <mergeCell ref="D182:F182"/>
    <mergeCell ref="D202:F202"/>
    <mergeCell ref="A323:I323"/>
    <mergeCell ref="A324:I324"/>
    <mergeCell ref="A210:I210"/>
    <mergeCell ref="G239:G254"/>
    <mergeCell ref="H239:H255"/>
    <mergeCell ref="I239:I255"/>
    <mergeCell ref="A66:B66"/>
    <mergeCell ref="D73:F73"/>
    <mergeCell ref="D74:F74"/>
    <mergeCell ref="G8:G9"/>
    <mergeCell ref="H8:H9"/>
    <mergeCell ref="A12:P12"/>
    <mergeCell ref="A15:B15"/>
    <mergeCell ref="D21:F21"/>
    <mergeCell ref="D29:F29"/>
    <mergeCell ref="A30:B30"/>
    <mergeCell ref="A14:G14"/>
    <mergeCell ref="I8:I9"/>
    <mergeCell ref="B8:B9"/>
    <mergeCell ref="C8:C9"/>
    <mergeCell ref="D8:D9"/>
    <mergeCell ref="E8:E9"/>
    <mergeCell ref="F8:F9"/>
    <mergeCell ref="H1:I1"/>
    <mergeCell ref="A2:P2"/>
    <mergeCell ref="A3:J3"/>
    <mergeCell ref="A5:I5"/>
    <mergeCell ref="A6:B6"/>
  </mergeCells>
  <pageMargins left="0.31496062992125984" right="0.15748031496062992" top="0.39370078740157483" bottom="0.55118110236220474" header="0.31496062992125984" footer="0.31496062992125984"/>
  <pageSetup paperSize="9" scale="90" orientation="landscape" r:id="rId1"/>
  <headerFooter>
    <oddFooter>&amp;L&amp;"Times New Roman,Bold"PWD, Govt. of NCT of Delhi&amp;R&amp;"Times New Roman,Bold"Page No.  &amp;P</oddFooter>
  </headerFooter>
  <rowBreaks count="3" manualBreakCount="3">
    <brk id="118" max="8" man="1"/>
    <brk id="256" max="8" man="1"/>
    <brk id="32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BreakPreview" zoomScaleSheetLayoutView="100" workbookViewId="0">
      <selection activeCell="M10" sqref="M10"/>
    </sheetView>
  </sheetViews>
  <sheetFormatPr defaultRowHeight="15" x14ac:dyDescent="0.25"/>
  <cols>
    <col min="1" max="1" width="4.28515625" customWidth="1"/>
    <col min="2" max="2" width="20.7109375" customWidth="1"/>
    <col min="3" max="3" width="16.42578125" customWidth="1"/>
    <col min="4" max="4" width="7" customWidth="1"/>
    <col min="5" max="5" width="6.7109375" customWidth="1"/>
    <col min="6" max="6" width="7.140625" customWidth="1"/>
    <col min="7" max="7" width="7.85546875" customWidth="1"/>
    <col min="8" max="8" width="6.42578125" customWidth="1"/>
    <col min="9" max="9" width="17.140625" customWidth="1"/>
    <col min="10" max="10" width="16.5703125" customWidth="1"/>
    <col min="11" max="11" width="17" customWidth="1"/>
  </cols>
  <sheetData>
    <row r="1" spans="1:13" ht="16.5" x14ac:dyDescent="0.25">
      <c r="A1" s="304" t="s">
        <v>520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3" ht="20.25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3" s="54" customFormat="1" ht="27.75" customHeight="1" x14ac:dyDescent="0.25">
      <c r="A3" s="308" t="s">
        <v>312</v>
      </c>
      <c r="B3" s="308" t="s">
        <v>311</v>
      </c>
      <c r="C3" s="308" t="s">
        <v>300</v>
      </c>
      <c r="D3" s="305" t="s">
        <v>310</v>
      </c>
      <c r="E3" s="306"/>
      <c r="F3" s="306"/>
      <c r="G3" s="306"/>
      <c r="H3" s="307"/>
      <c r="I3" s="308" t="s">
        <v>303</v>
      </c>
      <c r="J3" s="308" t="s">
        <v>304</v>
      </c>
      <c r="K3" s="308" t="s">
        <v>302</v>
      </c>
    </row>
    <row r="4" spans="1:13" s="54" customFormat="1" ht="24" customHeight="1" x14ac:dyDescent="0.25">
      <c r="A4" s="309"/>
      <c r="B4" s="309"/>
      <c r="C4" s="309"/>
      <c r="D4" s="56" t="s">
        <v>315</v>
      </c>
      <c r="E4" s="57" t="s">
        <v>316</v>
      </c>
      <c r="F4" s="57" t="s">
        <v>317</v>
      </c>
      <c r="G4" s="57" t="s">
        <v>318</v>
      </c>
      <c r="H4" s="53" t="s">
        <v>301</v>
      </c>
      <c r="I4" s="309"/>
      <c r="J4" s="309"/>
      <c r="K4" s="309"/>
    </row>
    <row r="5" spans="1:13" ht="20.25" customHeight="1" x14ac:dyDescent="0.25">
      <c r="A5" s="243">
        <v>1</v>
      </c>
      <c r="B5" s="55" t="s">
        <v>306</v>
      </c>
      <c r="C5" s="186">
        <v>58</v>
      </c>
      <c r="D5" s="186">
        <v>1</v>
      </c>
      <c r="E5" s="186">
        <v>1</v>
      </c>
      <c r="F5" s="186">
        <v>5</v>
      </c>
      <c r="G5" s="186">
        <v>23</v>
      </c>
      <c r="H5" s="186">
        <f>SUM(D5:G5)</f>
        <v>30</v>
      </c>
      <c r="I5" s="186">
        <v>24</v>
      </c>
      <c r="J5" s="186" t="s">
        <v>521</v>
      </c>
      <c r="K5" s="186">
        <v>4</v>
      </c>
    </row>
    <row r="6" spans="1:13" ht="20.25" customHeight="1" x14ac:dyDescent="0.25">
      <c r="A6" s="243">
        <v>2</v>
      </c>
      <c r="B6" s="55" t="s">
        <v>307</v>
      </c>
      <c r="C6" s="50">
        <v>35</v>
      </c>
      <c r="D6" s="50">
        <v>0</v>
      </c>
      <c r="E6" s="50">
        <v>0</v>
      </c>
      <c r="F6" s="50">
        <v>31</v>
      </c>
      <c r="G6" s="50">
        <v>4</v>
      </c>
      <c r="H6" s="50">
        <f>SUM(D6:G6)</f>
        <v>35</v>
      </c>
      <c r="I6" s="50">
        <v>0</v>
      </c>
      <c r="J6" s="50">
        <v>0</v>
      </c>
      <c r="K6" s="50">
        <v>0</v>
      </c>
    </row>
    <row r="7" spans="1:13" ht="20.25" customHeight="1" x14ac:dyDescent="0.25">
      <c r="A7" s="243">
        <v>3</v>
      </c>
      <c r="B7" s="55" t="s">
        <v>308</v>
      </c>
      <c r="C7" s="50">
        <v>76</v>
      </c>
      <c r="D7" s="50">
        <v>38</v>
      </c>
      <c r="E7" s="50">
        <v>12</v>
      </c>
      <c r="F7" s="50">
        <v>11</v>
      </c>
      <c r="G7" s="50">
        <v>9</v>
      </c>
      <c r="H7" s="50">
        <f>SUM(D7:G7)</f>
        <v>70</v>
      </c>
      <c r="I7" s="50">
        <v>2</v>
      </c>
      <c r="J7" s="50">
        <v>0</v>
      </c>
      <c r="K7" s="50">
        <v>4</v>
      </c>
    </row>
    <row r="8" spans="1:13" ht="20.25" customHeight="1" x14ac:dyDescent="0.25">
      <c r="A8" s="243">
        <v>4</v>
      </c>
      <c r="B8" s="55" t="s">
        <v>309</v>
      </c>
      <c r="C8" s="186">
        <v>96</v>
      </c>
      <c r="D8" s="186">
        <v>2</v>
      </c>
      <c r="E8" s="186">
        <v>20</v>
      </c>
      <c r="F8" s="186">
        <v>24</v>
      </c>
      <c r="G8" s="186">
        <v>36</v>
      </c>
      <c r="H8" s="186">
        <f>SUM(D8:G8)</f>
        <v>82</v>
      </c>
      <c r="I8" s="186">
        <v>2</v>
      </c>
      <c r="J8" s="186">
        <v>11</v>
      </c>
      <c r="K8" s="186">
        <v>1</v>
      </c>
    </row>
    <row r="9" spans="1:13" ht="20.25" customHeight="1" x14ac:dyDescent="0.25">
      <c r="A9" s="243">
        <v>5</v>
      </c>
      <c r="B9" s="174" t="s">
        <v>515</v>
      </c>
      <c r="C9" s="50">
        <v>53</v>
      </c>
      <c r="D9" s="50">
        <v>4</v>
      </c>
      <c r="E9" s="50">
        <v>4</v>
      </c>
      <c r="F9" s="50">
        <v>13</v>
      </c>
      <c r="G9" s="50">
        <v>31</v>
      </c>
      <c r="H9" s="50">
        <f t="shared" ref="H9" si="0">SUM(D9:G9)</f>
        <v>52</v>
      </c>
      <c r="I9" s="50">
        <v>0</v>
      </c>
      <c r="J9" s="50">
        <v>0</v>
      </c>
      <c r="K9" s="50">
        <v>1</v>
      </c>
    </row>
    <row r="10" spans="1:13" ht="20.25" customHeight="1" x14ac:dyDescent="0.25">
      <c r="A10" s="62"/>
      <c r="B10" s="218" t="s">
        <v>517</v>
      </c>
      <c r="C10" s="217">
        <f t="shared" ref="C10" si="1">SUM(C5:C9)</f>
        <v>318</v>
      </c>
      <c r="D10" s="217">
        <f>SUM(D5:D9)</f>
        <v>45</v>
      </c>
      <c r="E10" s="217">
        <f t="shared" ref="E10:H10" si="2">SUM(E5:E9)</f>
        <v>37</v>
      </c>
      <c r="F10" s="217">
        <f t="shared" si="2"/>
        <v>84</v>
      </c>
      <c r="G10" s="217">
        <f t="shared" si="2"/>
        <v>103</v>
      </c>
      <c r="H10" s="217">
        <f t="shared" si="2"/>
        <v>269</v>
      </c>
      <c r="I10" s="59">
        <f t="shared" ref="I10:K10" si="3">SUM(I5:I9)</f>
        <v>28</v>
      </c>
      <c r="J10" s="59">
        <f t="shared" si="3"/>
        <v>11</v>
      </c>
      <c r="K10" s="59">
        <f t="shared" si="3"/>
        <v>10</v>
      </c>
      <c r="L10" s="178"/>
      <c r="M10" s="182"/>
    </row>
    <row r="11" spans="1:13" ht="20.25" customHeight="1" x14ac:dyDescent="0.25">
      <c r="A11" s="175"/>
      <c r="B11" s="175"/>
      <c r="C11" s="176"/>
      <c r="D11" s="303" t="s">
        <v>313</v>
      </c>
      <c r="E11" s="303"/>
      <c r="F11" s="303"/>
      <c r="G11" s="303"/>
      <c r="H11" s="177"/>
      <c r="I11" s="177"/>
      <c r="J11" s="177"/>
      <c r="K11" s="177"/>
    </row>
    <row r="12" spans="1:13" x14ac:dyDescent="0.25">
      <c r="A12" s="302" t="s">
        <v>314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</row>
    <row r="13" spans="1:13" x14ac:dyDescent="0.25">
      <c r="B13" s="300"/>
      <c r="C13" s="301"/>
      <c r="D13" s="301"/>
      <c r="E13" s="301"/>
      <c r="F13" s="301"/>
      <c r="G13" s="301"/>
      <c r="H13" s="301"/>
      <c r="I13" s="301"/>
      <c r="J13" s="301"/>
    </row>
  </sheetData>
  <mergeCells count="11">
    <mergeCell ref="B13:J13"/>
    <mergeCell ref="A12:K12"/>
    <mergeCell ref="D11:G11"/>
    <mergeCell ref="A1:K1"/>
    <mergeCell ref="D3:H3"/>
    <mergeCell ref="A3:A4"/>
    <mergeCell ref="B3:B4"/>
    <mergeCell ref="I3:I4"/>
    <mergeCell ref="J3:J4"/>
    <mergeCell ref="K3:K4"/>
    <mergeCell ref="C3:C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Desilting Report</vt:lpstr>
      <vt:lpstr>Abstract </vt:lpstr>
      <vt:lpstr>'Abstract '!Print_Area</vt:lpstr>
      <vt:lpstr>'Desilting Report'!Print_Area</vt:lpstr>
      <vt:lpstr>'Desilting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2016-06-28T06:54:27Z</dcterms:modified>
</cp:coreProperties>
</file>